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6780" activeTab="1"/>
  </bookViews>
  <sheets>
    <sheet name="Answer Report 1" sheetId="1" r:id="rId1"/>
    <sheet name="Sensitivity Report 1" sheetId="2" r:id="rId2"/>
    <sheet name="Sheet1" sheetId="3" r:id="rId3"/>
    <sheet name="Sheet2" sheetId="4" r:id="rId4"/>
    <sheet name="Sheet3" sheetId="5" r:id="rId5"/>
  </sheets>
  <definedNames>
    <definedName name="solver_adj" localSheetId="2" hidden="1">'Sheet1'!$C$42:$AB$42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100</definedName>
    <definedName name="solver_lhs1" localSheetId="2" hidden="1">'Sheet1'!$AC$28</definedName>
    <definedName name="solver_lhs10" localSheetId="2" hidden="1">'Sheet1'!$AC$8:$AC$27</definedName>
    <definedName name="solver_lhs11" localSheetId="2" hidden="1">'Sheet1'!$AC$6:$AC$7</definedName>
    <definedName name="solver_lhs2" localSheetId="2" hidden="1">'Sheet1'!$AC$29</definedName>
    <definedName name="solver_lhs3" localSheetId="2" hidden="1">'Sheet1'!$AC$30</definedName>
    <definedName name="solver_lhs4" localSheetId="2" hidden="1">'Sheet1'!$AC$31</definedName>
    <definedName name="solver_lhs5" localSheetId="2" hidden="1">'Sheet1'!$AC$32</definedName>
    <definedName name="solver_lhs6" localSheetId="2" hidden="1">'Sheet1'!$AC$33:$AC$36</definedName>
    <definedName name="solver_lhs7" localSheetId="2" hidden="1">'Sheet1'!$AC$37:$AC$38</definedName>
    <definedName name="solver_lhs8" localSheetId="2" hidden="1">'Sheet1'!$AC$4:$AC$5</definedName>
    <definedName name="solver_lhs9" localSheetId="2" hidden="1">'Sheet1'!$AC$6:$AC$7</definedName>
    <definedName name="solver_lin" localSheetId="2" hidden="1">1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10</definedName>
    <definedName name="solver_nwt" localSheetId="2" hidden="1">1</definedName>
    <definedName name="solver_opt" localSheetId="2" hidden="1">'Sheet1'!$AC$41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el10" localSheetId="2" hidden="1">2</definedName>
    <definedName name="solver_rel11" localSheetId="2" hidden="1">1</definedName>
    <definedName name="solver_rel2" localSheetId="2" hidden="1">3</definedName>
    <definedName name="solver_rel3" localSheetId="2" hidden="1">1</definedName>
    <definedName name="solver_rel4" localSheetId="2" hidden="1">3</definedName>
    <definedName name="solver_rel5" localSheetId="2" hidden="1">1</definedName>
    <definedName name="solver_rel6" localSheetId="2" hidden="1">3</definedName>
    <definedName name="solver_rel7" localSheetId="2" hidden="1">1</definedName>
    <definedName name="solver_rel8" localSheetId="2" hidden="1">3</definedName>
    <definedName name="solver_rel9" localSheetId="2" hidden="1">1</definedName>
    <definedName name="solver_rhs1" localSheetId="2" hidden="1">'Sheet1'!$AE$28</definedName>
    <definedName name="solver_rhs10" localSheetId="2" hidden="1">'Sheet1'!$AE$8:$AE$27</definedName>
    <definedName name="solver_rhs11" localSheetId="2" hidden="1">'Sheet1'!$AE$6:$AE$7</definedName>
    <definedName name="solver_rhs2" localSheetId="2" hidden="1">'Sheet1'!$AE$29</definedName>
    <definedName name="solver_rhs3" localSheetId="2" hidden="1">'Sheet1'!$AE$30</definedName>
    <definedName name="solver_rhs4" localSheetId="2" hidden="1">'Sheet1'!$AE$31</definedName>
    <definedName name="solver_rhs5" localSheetId="2" hidden="1">'Sheet1'!$AE$32</definedName>
    <definedName name="solver_rhs6" localSheetId="2" hidden="1">'Sheet1'!$AE$33:$AE$36</definedName>
    <definedName name="solver_rhs7" localSheetId="2" hidden="1">'Sheet1'!$AE$37:$AE$38</definedName>
    <definedName name="solver_rhs8" localSheetId="2" hidden="1">'Sheet1'!$AE$4:$AE$5</definedName>
    <definedName name="solver_rhs9" localSheetId="2" hidden="1">'Sheet1'!$AE$6:$AE$7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fullCalcOnLoad="1"/>
</workbook>
</file>

<file path=xl/sharedStrings.xml><?xml version="1.0" encoding="utf-8"?>
<sst xmlns="http://schemas.openxmlformats.org/spreadsheetml/2006/main" count="526" uniqueCount="231">
  <si>
    <t>Gasolina</t>
  </si>
  <si>
    <t>L.Direitos</t>
  </si>
  <si>
    <t>P.Bruto A</t>
  </si>
  <si>
    <t>P.Bruto B</t>
  </si>
  <si>
    <t>Nafta A</t>
  </si>
  <si>
    <t>Nafta B</t>
  </si>
  <si>
    <t>D.Fundo A</t>
  </si>
  <si>
    <t>Residuo A</t>
  </si>
  <si>
    <t>D.Fundo B</t>
  </si>
  <si>
    <t>Residuo B</t>
  </si>
  <si>
    <t>Fuelóleo</t>
  </si>
  <si>
    <t>Nafta Crack.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</si>
  <si>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</si>
  <si>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</si>
  <si>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</si>
  <si>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</si>
  <si>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</si>
  <si>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</si>
  <si>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</si>
  <si>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</si>
  <si>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</si>
  <si>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</si>
  <si>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</si>
  <si>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</si>
  <si>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</si>
  <si>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</si>
  <si>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</si>
  <si>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</si>
  <si>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</si>
  <si>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</si>
  <si>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</si>
  <si>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</si>
  <si>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</si>
  <si>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</si>
  <si>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</si>
  <si>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Nafta Total</t>
  </si>
  <si>
    <t>Dest. F.Total</t>
  </si>
  <si>
    <t>Nafta p/Ref.</t>
  </si>
  <si>
    <t>Nafta p/Gas.</t>
  </si>
  <si>
    <t>N.Reformada</t>
  </si>
  <si>
    <t>Res.Ref.</t>
  </si>
  <si>
    <t>X24</t>
  </si>
  <si>
    <t>X25</t>
  </si>
  <si>
    <t>X26</t>
  </si>
  <si>
    <t>Petroleo Bruto A</t>
  </si>
  <si>
    <t>Petroleo Bruto B</t>
  </si>
  <si>
    <t>Destilação</t>
  </si>
  <si>
    <t>Reformer</t>
  </si>
  <si>
    <t>Nafta Petroleo A</t>
  </si>
  <si>
    <t>=</t>
  </si>
  <si>
    <t>Residuo Petroleo A</t>
  </si>
  <si>
    <t>Dest. Fundo Petroleo A</t>
  </si>
  <si>
    <t>Nafta Petroleo B</t>
  </si>
  <si>
    <t>Dest. Fundo Petroleo B</t>
  </si>
  <si>
    <t>Residuo Petroleo B</t>
  </si>
  <si>
    <t>Gasolina Super</t>
  </si>
  <si>
    <t>Fuelóleo Refinaria Q</t>
  </si>
  <si>
    <t>Destilado Fundo Ref. Q</t>
  </si>
  <si>
    <t>Nafta Reformada</t>
  </si>
  <si>
    <t>Residuo reforming</t>
  </si>
  <si>
    <t>Prod.Nafta Refinaria Q</t>
  </si>
  <si>
    <t>Dist.Nafta Refinaria Q</t>
  </si>
  <si>
    <t>Dist.Dest.Fundo Ref. Q</t>
  </si>
  <si>
    <t>Mercad.Max.Gasolina S</t>
  </si>
  <si>
    <t>Mercad.Min.Gasolina S</t>
  </si>
  <si>
    <t>I.O.Min.Gasolina S</t>
  </si>
  <si>
    <t>P.V.Min.Gasolina S</t>
  </si>
  <si>
    <t>P.V.Max.Gasolina S</t>
  </si>
  <si>
    <t>Linha Controle</t>
  </si>
  <si>
    <t>REFINARIA "Q" - Sem Transferências Internas</t>
  </si>
  <si>
    <t>Petróleo Petroleo B</t>
  </si>
  <si>
    <t>Petroleo Ref.Q</t>
  </si>
  <si>
    <t>Dist.Gasoleo Cracking</t>
  </si>
  <si>
    <t>D.Fund p/Gas.Aquec.Ref.Q</t>
  </si>
  <si>
    <t>Gasóleo.Crack.p/Gas.Aquec. R.Q</t>
  </si>
  <si>
    <t>Mercad.Max.Petróleo</t>
  </si>
  <si>
    <t>Mercad.Min.Petróleo</t>
  </si>
  <si>
    <t>Mercad.Max.Gas.Aquec.Q</t>
  </si>
  <si>
    <t>Mercad.Min.Gas.Aquec.Q</t>
  </si>
  <si>
    <t>Mercad.Min.Fueloleo Ref.Q</t>
  </si>
  <si>
    <t>N.Max.Mistura Fueloleo R.Q</t>
  </si>
  <si>
    <t>Petróleo Petroleo A</t>
  </si>
  <si>
    <t>PetroleoA</t>
  </si>
  <si>
    <t>Petroleo B</t>
  </si>
  <si>
    <t>PetroleoTot</t>
  </si>
  <si>
    <t>Gas.Aquec.</t>
  </si>
  <si>
    <t>Gasoleo Cracking</t>
  </si>
  <si>
    <t>Dest. P/Fuel</t>
  </si>
  <si>
    <t>Dest.p/Gas.Aquec.</t>
  </si>
  <si>
    <t>Gaoleo Crack.p/Gas.Aquec.</t>
  </si>
  <si>
    <t>Gasoleo Crack.p/Fuel</t>
  </si>
  <si>
    <t>Margem C.Variável Diária</t>
  </si>
  <si>
    <t>$AC$41</t>
  </si>
  <si>
    <t>$C$42</t>
  </si>
  <si>
    <t>$D$42</t>
  </si>
  <si>
    <t>$E$42</t>
  </si>
  <si>
    <t>$F$42</t>
  </si>
  <si>
    <t>$G$42</t>
  </si>
  <si>
    <t>$H$42</t>
  </si>
  <si>
    <t>$I$42</t>
  </si>
  <si>
    <t>$J$42</t>
  </si>
  <si>
    <t>$K$42</t>
  </si>
  <si>
    <t>$L$42</t>
  </si>
  <si>
    <t>$M$42</t>
  </si>
  <si>
    <t>$N$42</t>
  </si>
  <si>
    <t>$O$42</t>
  </si>
  <si>
    <t>$P$42</t>
  </si>
  <si>
    <t>$Q$42</t>
  </si>
  <si>
    <t>$R$42</t>
  </si>
  <si>
    <t>$S$42</t>
  </si>
  <si>
    <t>$T$42</t>
  </si>
  <si>
    <t>$U$42</t>
  </si>
  <si>
    <t>$V$42</t>
  </si>
  <si>
    <t>$W$42</t>
  </si>
  <si>
    <t>$X$42</t>
  </si>
  <si>
    <t>$Y$42</t>
  </si>
  <si>
    <t>$Z$42</t>
  </si>
  <si>
    <t>$AA$42</t>
  </si>
  <si>
    <t>$AB$42</t>
  </si>
  <si>
    <t>$AC$4</t>
  </si>
  <si>
    <t>$AC$4&gt;=$AE$4</t>
  </si>
  <si>
    <t>$AC$5</t>
  </si>
  <si>
    <t>$AC$5&gt;=$AE$5</t>
  </si>
  <si>
    <t>$AC$6</t>
  </si>
  <si>
    <t>$AC$6&lt;=$AE$6</t>
  </si>
  <si>
    <t>$AC$7</t>
  </si>
  <si>
    <t>$AC$7&lt;=$AE$7</t>
  </si>
  <si>
    <t>$AC$8</t>
  </si>
  <si>
    <t>$AC$8=$AE$8</t>
  </si>
  <si>
    <t>$AC$9</t>
  </si>
  <si>
    <t>$AC$9=$AE$9</t>
  </si>
  <si>
    <t>$AC$10</t>
  </si>
  <si>
    <t>$AC$10=$AE$10</t>
  </si>
  <si>
    <t>$AC$11</t>
  </si>
  <si>
    <t>$AC$11=$AE$11</t>
  </si>
  <si>
    <t>$AC$12</t>
  </si>
  <si>
    <t>$AC$12=$AE$12</t>
  </si>
  <si>
    <t>$AC$13</t>
  </si>
  <si>
    <t>$AC$13=$AE$13</t>
  </si>
  <si>
    <t>$AC$14</t>
  </si>
  <si>
    <t>$AC$14=$AE$14</t>
  </si>
  <si>
    <t>$AC$15</t>
  </si>
  <si>
    <t>$AC$15=$AE$15</t>
  </si>
  <si>
    <t>$AC$16</t>
  </si>
  <si>
    <t>$AC$16=$AE$16</t>
  </si>
  <si>
    <t>$AC$17</t>
  </si>
  <si>
    <t>$AC$17=$AE$17</t>
  </si>
  <si>
    <t>$AC$18</t>
  </si>
  <si>
    <t>$AC$18=$AE$18</t>
  </si>
  <si>
    <t>$AC$19</t>
  </si>
  <si>
    <t>$AC$19=$AE$19</t>
  </si>
  <si>
    <t>$AC$20</t>
  </si>
  <si>
    <t>$AC$20=$AE$20</t>
  </si>
  <si>
    <t>$AC$21</t>
  </si>
  <si>
    <t>$AC$21=$AE$21</t>
  </si>
  <si>
    <t>$AC$22</t>
  </si>
  <si>
    <t>$AC$22=$AE$22</t>
  </si>
  <si>
    <t>$AC$23</t>
  </si>
  <si>
    <t>$AC$23=$AE$23</t>
  </si>
  <si>
    <t>$AC$24</t>
  </si>
  <si>
    <t>$AC$24=$AE$24</t>
  </si>
  <si>
    <t>$AC$25</t>
  </si>
  <si>
    <t>$AC$25=$AE$25</t>
  </si>
  <si>
    <t>$AC$26</t>
  </si>
  <si>
    <t>$AC$26=$AE$26</t>
  </si>
  <si>
    <t>$AC$27</t>
  </si>
  <si>
    <t>$AC$27=$AE$27</t>
  </si>
  <si>
    <t>$AC$28</t>
  </si>
  <si>
    <t>$AC$28&lt;=$AE$28</t>
  </si>
  <si>
    <t>$AC$29</t>
  </si>
  <si>
    <t>$AC$29&gt;=$AE$29</t>
  </si>
  <si>
    <t>$AC$30</t>
  </si>
  <si>
    <t>$AC$30&lt;=$AE$30</t>
  </si>
  <si>
    <t>$AC$31</t>
  </si>
  <si>
    <t>$AC$31&gt;=$AE$31</t>
  </si>
  <si>
    <t>$AC$32</t>
  </si>
  <si>
    <t>$AC$32&lt;=$AE$32</t>
  </si>
  <si>
    <t>$AC$33</t>
  </si>
  <si>
    <t>$AC$33&gt;=$AE$33</t>
  </si>
  <si>
    <t>$AC$35</t>
  </si>
  <si>
    <t>$AC$36</t>
  </si>
  <si>
    <t>$AC$37</t>
  </si>
  <si>
    <t>$AC$37&lt;=$AE$37</t>
  </si>
  <si>
    <t>$AC$38</t>
  </si>
  <si>
    <t>$AC$38&lt;=$AE$38</t>
  </si>
  <si>
    <t>$AC$34</t>
  </si>
  <si>
    <t>$AC$34&gt;=$AE$34</t>
  </si>
  <si>
    <t>Final</t>
  </si>
  <si>
    <t>Contin</t>
  </si>
  <si>
    <t>≥</t>
  </si>
  <si>
    <t>≤</t>
  </si>
  <si>
    <t>Microsoft Excel 15.0 Answer Report</t>
  </si>
  <si>
    <t>Worksheet: [Refinaria Q.xls]Sheet1</t>
  </si>
  <si>
    <t>Result: Solver found a solution.  All Constraints and optimality conditions are satisfied.</t>
  </si>
  <si>
    <t>Solver Engine</t>
  </si>
  <si>
    <t>Engine: Simplex LP</t>
  </si>
  <si>
    <t>Solver Options</t>
  </si>
  <si>
    <t>Max Time 100 sec,  Iterations 100, Precision 0,000001</t>
  </si>
  <si>
    <t>Max Subproblems Unlimited, Max Integer Sols Unlimited, Integer Tolerance 5%, Solve Without Integer Constraints,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</si>
  <si>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</si>
  <si>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</si>
  <si>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</si>
  <si>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</si>
  <si>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</si>
  <si>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</si>
  <si>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</si>
  <si>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</si>
  <si>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</si>
  <si>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</si>
  <si>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</si>
  <si>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</si>
  <si>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Binding</t>
  </si>
  <si>
    <t>Not Binding</t>
  </si>
  <si>
    <t>Microsoft Excel 15.0 Sensitivity Report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</si>
  <si>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</si>
  <si>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</si>
  <si>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</si>
  <si>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</si>
  <si>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</si>
  <si>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</si>
  <si>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</si>
  <si>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</si>
  <si>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</si>
  <si>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</si>
  <si>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</si>
  <si>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</si>
  <si>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Report Created: 14-03-2018 14:03:56</t>
  </si>
  <si>
    <t>Solution Time: 0,015 Seconds.</t>
  </si>
  <si>
    <t>Iterations: 34 Subproblems: 0</t>
  </si>
  <si>
    <t>$AC$35&gt;=$AE$35</t>
  </si>
  <si>
    <t>$AC$36&gt;=$AE$36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</si>
</sst>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00"/>
    <numFmt numFmtId="173" formatCode="#,##0.000"/>
    <numFmt numFmtId="174" formatCode="#\ ###"/>
    <numFmt numFmtId="175" formatCode="[$-816]dddd\,\ d&quot; de &quot;mmmm&quot; de &quot;yyyy"/>
    <numFmt numFmtId="176" formatCode="0.00;[Red]0.00"/>
    <numFmt numFmtId="177" formatCode="0_ ;\-0\ "/>
    <numFmt numFmtId="178" formatCode="#,##0_ ;\-#,##0\ 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#\ ##0.00"/>
  </numFmts>
  <fonts count="40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Border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1" fillId="33" borderId="0" xfId="0" applyNumberFormat="1" applyFont="1" applyFill="1" applyAlignment="1">
      <alignment horizontal="center"/>
    </xf>
    <xf numFmtId="1" fontId="0" fillId="34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4" fontId="0" fillId="34" borderId="0" xfId="0" applyNumberFormat="1" applyFill="1" applyBorder="1" applyAlignment="1">
      <alignment horizontal="center"/>
    </xf>
    <xf numFmtId="184" fontId="0" fillId="34" borderId="0" xfId="0" applyNumberFormat="1" applyFill="1" applyAlignment="1">
      <alignment horizontal="center"/>
    </xf>
    <xf numFmtId="184" fontId="0" fillId="0" borderId="19" xfId="0" applyNumberFormat="1" applyFill="1" applyBorder="1" applyAlignment="1">
      <alignment horizontal="center"/>
    </xf>
    <xf numFmtId="184" fontId="0" fillId="0" borderId="18" xfId="0" applyNumberForma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showGridLines="0" zoomScalePageLayoutView="0" workbookViewId="0" topLeftCell="A60">
      <selection activeCell="G64" sqref="G64"/>
    </sheetView>
  </sheetViews>
  <sheetFormatPr defaultColWidth="9.140625" defaultRowHeight="12.75"/>
  <cols>
    <col min="1" max="1" width="2.28125" style="0" customWidth="1"/>
    <col min="2" max="2" width="7.57421875" style="0" customWidth="1"/>
    <col min="3" max="3" width="29.8515625" style="0" customWidth="1"/>
    <col min="4" max="4" width="14.28125" style="0" bestFit="1" customWidth="1"/>
    <col min="5" max="5" width="16.57421875" style="0" bestFit="1" customWidth="1"/>
    <col min="6" max="6" width="10.57421875" style="0" customWidth="1"/>
    <col min="7" max="7" width="12.00390625" style="0" bestFit="1" customWidth="1"/>
  </cols>
  <sheetData>
    <row r="1" ht="12.75">
      <c r="A1" s="33" t="s">
        <v>191</v>
      </c>
    </row>
    <row r="2" ht="12.75">
      <c r="A2" s="33" t="s">
        <v>192</v>
      </c>
    </row>
    <row r="3" ht="12.75">
      <c r="A3" s="33" t="s">
        <v>226</v>
      </c>
    </row>
    <row r="4" ht="12.75">
      <c r="A4" s="33" t="s">
        <v>193</v>
      </c>
    </row>
    <row r="5" ht="12.75">
      <c r="A5" s="33" t="s">
        <v>194</v>
      </c>
    </row>
    <row r="6" spans="1:2" ht="12.75">
      <c r="A6" s="33"/>
      <c r="B6" t="s">
        <v>195</v>
      </c>
    </row>
    <row r="7" spans="1:2" ht="12.75">
      <c r="A7" s="33"/>
      <c r="B7" t="s">
        <v>227</v>
      </c>
    </row>
    <row r="8" spans="1:2" ht="12.75">
      <c r="A8" s="33"/>
      <c r="B8" t="s">
        <v>228</v>
      </c>
    </row>
    <row r="9" ht="12.75">
      <c r="A9" s="33" t="s">
        <v>196</v>
      </c>
    </row>
    <row r="10" ht="12.75">
      <c r="B10" t="s">
        <v>197</v>
      </c>
    </row>
    <row r="11" ht="12.75">
      <c r="B11" t="s">
        <v>198</v>
      </c>
    </row>
    <row r="14" ht="13.5" thickBot="1">
      <c r="A14" t="s">
        <v>199</v>
      </c>
    </row>
    <row r="15" spans="2:5" ht="13.5" thickBot="1">
      <c r="B15" s="51" t="s">
        <v>200</v>
      </c>
      <c r="C15" s="51" t="s">
        <v>201</v>
      </c>
      <c r="D15" s="51" t="s">
        <v>202</v>
      </c>
      <c r="E15" s="51" t="s">
        <v>203</v>
      </c>
    </row>
    <row r="16" spans="2:7" ht="13.5" thickBot="1">
      <c r="B16" s="38" t="s">
        <v>92</v>
      </c>
      <c r="C16" s="38" t="s">
        <v>91</v>
      </c>
      <c r="D16" s="40">
        <v>0</v>
      </c>
      <c r="E16" s="40">
        <v>24850.539271255293</v>
      </c>
      <c r="F16" s="3"/>
      <c r="G16" s="3"/>
    </row>
    <row r="17" spans="4:7" ht="12.75">
      <c r="D17" s="3"/>
      <c r="E17" s="3"/>
      <c r="F17" s="3"/>
      <c r="G17" s="3"/>
    </row>
    <row r="18" spans="4:7" ht="12.75">
      <c r="D18" s="3"/>
      <c r="E18" s="3"/>
      <c r="F18" s="3"/>
      <c r="G18" s="3"/>
    </row>
    <row r="19" spans="1:7" ht="13.5" thickBot="1">
      <c r="A19" t="s">
        <v>204</v>
      </c>
      <c r="D19" s="3"/>
      <c r="E19" s="3"/>
      <c r="F19" s="3"/>
      <c r="G19" s="3"/>
    </row>
    <row r="20" spans="2:7" ht="13.5" thickBot="1">
      <c r="B20" s="51" t="s">
        <v>200</v>
      </c>
      <c r="C20" s="51" t="s">
        <v>201</v>
      </c>
      <c r="D20" s="51" t="s">
        <v>202</v>
      </c>
      <c r="E20" s="51" t="s">
        <v>203</v>
      </c>
      <c r="F20" s="51" t="s">
        <v>205</v>
      </c>
      <c r="G20" s="3"/>
    </row>
    <row r="21" spans="2:7" ht="12.75">
      <c r="B21" s="39" t="s">
        <v>93</v>
      </c>
      <c r="C21" s="39" t="s">
        <v>2</v>
      </c>
      <c r="D21" s="44">
        <v>0</v>
      </c>
      <c r="E21" s="44">
        <v>6461.53846153846</v>
      </c>
      <c r="F21" s="42" t="s">
        <v>188</v>
      </c>
      <c r="G21" s="3"/>
    </row>
    <row r="22" spans="2:7" ht="12.75">
      <c r="B22" s="39" t="s">
        <v>94</v>
      </c>
      <c r="C22" s="39" t="s">
        <v>3</v>
      </c>
      <c r="D22" s="44">
        <v>0</v>
      </c>
      <c r="E22" s="44">
        <v>3999.9999999999995</v>
      </c>
      <c r="F22" s="42" t="s">
        <v>188</v>
      </c>
      <c r="G22" s="3"/>
    </row>
    <row r="23" spans="2:7" ht="12.75">
      <c r="B23" s="39" t="s">
        <v>95</v>
      </c>
      <c r="C23" s="39" t="s">
        <v>4</v>
      </c>
      <c r="D23" s="44">
        <v>0</v>
      </c>
      <c r="E23" s="44">
        <v>839.9999999999998</v>
      </c>
      <c r="F23" s="42" t="s">
        <v>188</v>
      </c>
      <c r="G23" s="3"/>
    </row>
    <row r="24" spans="2:7" ht="12.75">
      <c r="B24" s="39" t="s">
        <v>96</v>
      </c>
      <c r="C24" s="39" t="s">
        <v>82</v>
      </c>
      <c r="D24" s="44">
        <v>0</v>
      </c>
      <c r="E24" s="44">
        <v>969.230769230769</v>
      </c>
      <c r="F24" s="42" t="s">
        <v>188</v>
      </c>
      <c r="G24" s="3"/>
    </row>
    <row r="25" spans="2:7" ht="12.75">
      <c r="B25" s="39" t="s">
        <v>97</v>
      </c>
      <c r="C25" s="39" t="s">
        <v>6</v>
      </c>
      <c r="D25" s="44">
        <v>0</v>
      </c>
      <c r="E25" s="44">
        <v>2390.7692307692305</v>
      </c>
      <c r="F25" s="42" t="s">
        <v>188</v>
      </c>
      <c r="G25" s="3"/>
    </row>
    <row r="26" spans="2:7" ht="12.75">
      <c r="B26" s="39" t="s">
        <v>98</v>
      </c>
      <c r="C26" s="39" t="s">
        <v>7</v>
      </c>
      <c r="D26" s="44">
        <v>0</v>
      </c>
      <c r="E26" s="44">
        <v>2261.538461538461</v>
      </c>
      <c r="F26" s="42" t="s">
        <v>188</v>
      </c>
      <c r="G26" s="3"/>
    </row>
    <row r="27" spans="2:7" ht="12.75">
      <c r="B27" s="39" t="s">
        <v>99</v>
      </c>
      <c r="C27" s="39" t="s">
        <v>5</v>
      </c>
      <c r="D27" s="44">
        <v>0</v>
      </c>
      <c r="E27" s="44">
        <v>760.0000000000002</v>
      </c>
      <c r="F27" s="42" t="s">
        <v>188</v>
      </c>
      <c r="G27" s="3"/>
    </row>
    <row r="28" spans="2:7" ht="12.75">
      <c r="B28" s="39" t="s">
        <v>100</v>
      </c>
      <c r="C28" s="39" t="s">
        <v>83</v>
      </c>
      <c r="D28" s="44">
        <v>0</v>
      </c>
      <c r="E28" s="44">
        <v>480.0000000000003</v>
      </c>
      <c r="F28" s="42" t="s">
        <v>188</v>
      </c>
      <c r="G28" s="3"/>
    </row>
    <row r="29" spans="2:7" ht="12.75">
      <c r="B29" s="39" t="s">
        <v>101</v>
      </c>
      <c r="C29" s="39" t="s">
        <v>8</v>
      </c>
      <c r="D29" s="44">
        <v>0</v>
      </c>
      <c r="E29" s="44">
        <v>1199.9999999999998</v>
      </c>
      <c r="F29" s="42" t="s">
        <v>188</v>
      </c>
      <c r="G29" s="3"/>
    </row>
    <row r="30" spans="2:7" ht="12.75">
      <c r="B30" s="39" t="s">
        <v>102</v>
      </c>
      <c r="C30" s="39" t="s">
        <v>9</v>
      </c>
      <c r="D30" s="44">
        <v>0</v>
      </c>
      <c r="E30" s="44">
        <v>1559.9999999999998</v>
      </c>
      <c r="F30" s="42" t="s">
        <v>188</v>
      </c>
      <c r="G30" s="3"/>
    </row>
    <row r="31" spans="2:7" ht="12.75">
      <c r="B31" s="39" t="s">
        <v>103</v>
      </c>
      <c r="C31" s="39" t="s">
        <v>0</v>
      </c>
      <c r="D31" s="44">
        <v>0</v>
      </c>
      <c r="E31" s="44">
        <v>1664.0000000000127</v>
      </c>
      <c r="F31" s="42" t="s">
        <v>188</v>
      </c>
      <c r="G31" s="3"/>
    </row>
    <row r="32" spans="2:7" ht="12.75">
      <c r="B32" s="39" t="s">
        <v>104</v>
      </c>
      <c r="C32" s="39" t="s">
        <v>84</v>
      </c>
      <c r="D32" s="44">
        <v>0</v>
      </c>
      <c r="E32" s="44">
        <v>1449.2307692307695</v>
      </c>
      <c r="F32" s="42" t="s">
        <v>188</v>
      </c>
      <c r="G32" s="3"/>
    </row>
    <row r="33" spans="2:7" ht="12.75">
      <c r="B33" s="39" t="s">
        <v>105</v>
      </c>
      <c r="C33" s="39" t="s">
        <v>85</v>
      </c>
      <c r="D33" s="44">
        <v>0</v>
      </c>
      <c r="E33" s="44">
        <v>4000</v>
      </c>
      <c r="F33" s="42" t="s">
        <v>188</v>
      </c>
      <c r="G33" s="3"/>
    </row>
    <row r="34" spans="2:7" ht="12.75">
      <c r="B34" s="39" t="s">
        <v>106</v>
      </c>
      <c r="C34" s="39" t="s">
        <v>10</v>
      </c>
      <c r="D34" s="44">
        <v>0</v>
      </c>
      <c r="E34" s="44">
        <v>6171.619433198379</v>
      </c>
      <c r="F34" s="42" t="s">
        <v>188</v>
      </c>
      <c r="G34" s="3"/>
    </row>
    <row r="35" spans="2:7" ht="12.75">
      <c r="B35" s="39" t="s">
        <v>107</v>
      </c>
      <c r="C35" s="39" t="s">
        <v>11</v>
      </c>
      <c r="D35" s="44">
        <v>0</v>
      </c>
      <c r="E35" s="44">
        <v>624.0000000000036</v>
      </c>
      <c r="F35" s="42" t="s">
        <v>188</v>
      </c>
      <c r="G35" s="3"/>
    </row>
    <row r="36" spans="2:7" ht="12.75">
      <c r="B36" s="39" t="s">
        <v>108</v>
      </c>
      <c r="C36" s="39" t="s">
        <v>86</v>
      </c>
      <c r="D36" s="44">
        <v>0</v>
      </c>
      <c r="E36" s="44">
        <v>2199.3117408906883</v>
      </c>
      <c r="F36" s="42" t="s">
        <v>188</v>
      </c>
      <c r="G36" s="3"/>
    </row>
    <row r="37" spans="2:7" ht="12.75">
      <c r="B37" s="39" t="s">
        <v>109</v>
      </c>
      <c r="C37" s="39" t="s">
        <v>35</v>
      </c>
      <c r="D37" s="49">
        <v>0</v>
      </c>
      <c r="E37" s="49">
        <v>1600</v>
      </c>
      <c r="F37" s="42" t="s">
        <v>188</v>
      </c>
      <c r="G37" s="3"/>
    </row>
    <row r="38" spans="2:7" ht="12.75">
      <c r="B38" s="39" t="s">
        <v>110</v>
      </c>
      <c r="C38" s="39" t="s">
        <v>36</v>
      </c>
      <c r="D38" s="49">
        <v>0</v>
      </c>
      <c r="E38" s="49">
        <v>3590.7692307692305</v>
      </c>
      <c r="F38" s="42" t="s">
        <v>188</v>
      </c>
      <c r="G38" s="3"/>
    </row>
    <row r="39" spans="2:7" ht="12.75">
      <c r="B39" s="39" t="s">
        <v>111</v>
      </c>
      <c r="C39" s="39" t="s">
        <v>37</v>
      </c>
      <c r="D39" s="49">
        <v>0</v>
      </c>
      <c r="E39" s="49">
        <v>1600</v>
      </c>
      <c r="F39" s="42" t="s">
        <v>188</v>
      </c>
      <c r="G39" s="3"/>
    </row>
    <row r="40" spans="2:7" ht="12.75">
      <c r="B40" s="39" t="s">
        <v>112</v>
      </c>
      <c r="C40" s="39" t="s">
        <v>38</v>
      </c>
      <c r="D40" s="49">
        <v>0</v>
      </c>
      <c r="E40" s="49">
        <v>0</v>
      </c>
      <c r="F40" s="42" t="s">
        <v>188</v>
      </c>
      <c r="G40" s="3"/>
    </row>
    <row r="41" spans="2:7" ht="12.75">
      <c r="B41" s="39" t="s">
        <v>113</v>
      </c>
      <c r="C41" s="39" t="s">
        <v>39</v>
      </c>
      <c r="D41" s="49">
        <v>0</v>
      </c>
      <c r="E41" s="49">
        <v>1040.0000000000034</v>
      </c>
      <c r="F41" s="42" t="s">
        <v>188</v>
      </c>
      <c r="G41" s="3"/>
    </row>
    <row r="42" spans="2:7" ht="12.75">
      <c r="B42" s="39" t="s">
        <v>114</v>
      </c>
      <c r="C42" s="39" t="s">
        <v>40</v>
      </c>
      <c r="D42" s="49">
        <v>0</v>
      </c>
      <c r="E42" s="49">
        <v>560</v>
      </c>
      <c r="F42" s="42" t="s">
        <v>188</v>
      </c>
      <c r="G42" s="3"/>
    </row>
    <row r="43" spans="2:7" ht="12.75">
      <c r="B43" s="39" t="s">
        <v>115</v>
      </c>
      <c r="C43" s="39" t="s">
        <v>87</v>
      </c>
      <c r="D43" s="49">
        <v>0</v>
      </c>
      <c r="E43" s="49">
        <v>590.7692307692305</v>
      </c>
      <c r="F43" s="42" t="s">
        <v>188</v>
      </c>
      <c r="G43" s="3"/>
    </row>
    <row r="44" spans="2:7" ht="12.75">
      <c r="B44" s="39" t="s">
        <v>116</v>
      </c>
      <c r="C44" s="39" t="s">
        <v>88</v>
      </c>
      <c r="D44" s="49">
        <v>0</v>
      </c>
      <c r="E44" s="49">
        <v>3000</v>
      </c>
      <c r="F44" s="42" t="s">
        <v>188</v>
      </c>
      <c r="G44" s="3"/>
    </row>
    <row r="45" spans="2:7" ht="12.75">
      <c r="B45" s="39" t="s">
        <v>117</v>
      </c>
      <c r="C45" s="39" t="s">
        <v>89</v>
      </c>
      <c r="D45" s="49">
        <v>0</v>
      </c>
      <c r="E45" s="49">
        <v>1000</v>
      </c>
      <c r="F45" s="42" t="s">
        <v>188</v>
      </c>
      <c r="G45" s="3"/>
    </row>
    <row r="46" spans="2:7" ht="13.5" thickBot="1">
      <c r="B46" s="38" t="s">
        <v>118</v>
      </c>
      <c r="C46" s="38" t="s">
        <v>90</v>
      </c>
      <c r="D46" s="50">
        <v>0</v>
      </c>
      <c r="E46" s="50">
        <v>1199.3117408906878</v>
      </c>
      <c r="F46" s="43" t="s">
        <v>188</v>
      </c>
      <c r="G46" s="3"/>
    </row>
    <row r="47" spans="4:7" ht="12.75">
      <c r="D47" s="3"/>
      <c r="E47" s="3"/>
      <c r="F47" s="3"/>
      <c r="G47" s="3"/>
    </row>
    <row r="48" spans="4:7" ht="12.75">
      <c r="D48" s="3"/>
      <c r="E48" s="3"/>
      <c r="F48" s="3"/>
      <c r="G48" s="3"/>
    </row>
    <row r="49" spans="1:7" ht="13.5" thickBot="1">
      <c r="A49" t="s">
        <v>206</v>
      </c>
      <c r="D49" s="3"/>
      <c r="E49" s="3"/>
      <c r="F49" s="3"/>
      <c r="G49" s="3"/>
    </row>
    <row r="50" spans="2:7" ht="13.5" thickBot="1">
      <c r="B50" s="51" t="s">
        <v>200</v>
      </c>
      <c r="C50" s="51" t="s">
        <v>201</v>
      </c>
      <c r="D50" s="51" t="s">
        <v>207</v>
      </c>
      <c r="E50" s="51" t="s">
        <v>208</v>
      </c>
      <c r="F50" s="51" t="s">
        <v>209</v>
      </c>
      <c r="G50" s="51" t="s">
        <v>210</v>
      </c>
    </row>
    <row r="51" spans="2:7" ht="12.75">
      <c r="B51" s="39" t="s">
        <v>167</v>
      </c>
      <c r="C51" s="39" t="s">
        <v>63</v>
      </c>
      <c r="D51" s="49">
        <v>1664.0000000000127</v>
      </c>
      <c r="E51" s="42" t="s">
        <v>168</v>
      </c>
      <c r="F51" s="42" t="s">
        <v>212</v>
      </c>
      <c r="G51" s="49">
        <v>335.99999999998727</v>
      </c>
    </row>
    <row r="52" spans="2:7" ht="12.75">
      <c r="B52" s="39" t="s">
        <v>169</v>
      </c>
      <c r="C52" s="39" t="s">
        <v>64</v>
      </c>
      <c r="D52" s="49">
        <v>1664.0000000000127</v>
      </c>
      <c r="E52" s="42" t="s">
        <v>170</v>
      </c>
      <c r="F52" s="42" t="s">
        <v>212</v>
      </c>
      <c r="G52" s="49">
        <v>64.00000000001273</v>
      </c>
    </row>
    <row r="53" spans="2:7" ht="12.75">
      <c r="B53" s="39" t="s">
        <v>171</v>
      </c>
      <c r="C53" s="39" t="s">
        <v>75</v>
      </c>
      <c r="D53" s="49">
        <v>1449.2307692307695</v>
      </c>
      <c r="E53" s="42" t="s">
        <v>172</v>
      </c>
      <c r="F53" s="42" t="s">
        <v>212</v>
      </c>
      <c r="G53" s="49">
        <v>50.76923076923049</v>
      </c>
    </row>
    <row r="54" spans="2:7" ht="12.75">
      <c r="B54" s="39" t="s">
        <v>173</v>
      </c>
      <c r="C54" s="39" t="s">
        <v>76</v>
      </c>
      <c r="D54" s="49">
        <v>1449.2307692307695</v>
      </c>
      <c r="E54" s="42" t="s">
        <v>174</v>
      </c>
      <c r="F54" s="42" t="s">
        <v>212</v>
      </c>
      <c r="G54" s="49">
        <v>249.2307692307695</v>
      </c>
    </row>
    <row r="55" spans="2:7" ht="12.75">
      <c r="B55" s="39" t="s">
        <v>175</v>
      </c>
      <c r="C55" s="39" t="s">
        <v>77</v>
      </c>
      <c r="D55" s="49">
        <v>4000</v>
      </c>
      <c r="E55" s="42" t="s">
        <v>176</v>
      </c>
      <c r="F55" s="42" t="s">
        <v>211</v>
      </c>
      <c r="G55" s="42">
        <v>0</v>
      </c>
    </row>
    <row r="56" spans="2:7" ht="12.75">
      <c r="B56" s="39" t="s">
        <v>177</v>
      </c>
      <c r="C56" s="39" t="s">
        <v>78</v>
      </c>
      <c r="D56" s="49">
        <v>4000</v>
      </c>
      <c r="E56" s="42" t="s">
        <v>178</v>
      </c>
      <c r="F56" s="42" t="s">
        <v>212</v>
      </c>
      <c r="G56" s="49">
        <v>500</v>
      </c>
    </row>
    <row r="57" spans="2:7" ht="12.75">
      <c r="B57" s="39" t="s">
        <v>185</v>
      </c>
      <c r="C57" s="39" t="s">
        <v>79</v>
      </c>
      <c r="D57" s="49">
        <v>6171.619433198379</v>
      </c>
      <c r="E57" s="42" t="s">
        <v>186</v>
      </c>
      <c r="F57" s="42" t="s">
        <v>212</v>
      </c>
      <c r="G57" s="49">
        <v>2171.619433198379</v>
      </c>
    </row>
    <row r="58" spans="2:7" ht="12.75">
      <c r="B58" s="39" t="s">
        <v>179</v>
      </c>
      <c r="C58" s="39" t="s">
        <v>65</v>
      </c>
      <c r="D58" s="41">
        <v>-8.185452315956354E-12</v>
      </c>
      <c r="E58" s="42" t="s">
        <v>229</v>
      </c>
      <c r="F58" s="42" t="s">
        <v>211</v>
      </c>
      <c r="G58" s="41">
        <v>0</v>
      </c>
    </row>
    <row r="59" spans="2:7" ht="12.75">
      <c r="B59" s="39" t="s">
        <v>180</v>
      </c>
      <c r="C59" s="39" t="s">
        <v>66</v>
      </c>
      <c r="D59" s="49">
        <v>1872.0000000000027</v>
      </c>
      <c r="E59" s="42" t="s">
        <v>230</v>
      </c>
      <c r="F59" s="42" t="s">
        <v>212</v>
      </c>
      <c r="G59" s="49">
        <v>1872.0000000000027</v>
      </c>
    </row>
    <row r="60" spans="2:7" ht="12.75">
      <c r="B60" s="39" t="s">
        <v>181</v>
      </c>
      <c r="C60" s="39" t="s">
        <v>67</v>
      </c>
      <c r="D60" s="49">
        <v>-3120.000000000018</v>
      </c>
      <c r="E60" s="42" t="s">
        <v>182</v>
      </c>
      <c r="F60" s="42" t="s">
        <v>212</v>
      </c>
      <c r="G60" s="49">
        <v>3120.000000000018</v>
      </c>
    </row>
    <row r="61" spans="2:7" ht="12.75">
      <c r="B61" s="39" t="s">
        <v>183</v>
      </c>
      <c r="C61" s="39" t="s">
        <v>80</v>
      </c>
      <c r="D61" s="41">
        <v>7.275957614183426E-12</v>
      </c>
      <c r="E61" s="42" t="s">
        <v>184</v>
      </c>
      <c r="F61" s="42" t="s">
        <v>211</v>
      </c>
      <c r="G61" s="42">
        <v>0</v>
      </c>
    </row>
    <row r="62" spans="2:7" ht="12.75">
      <c r="B62" s="39" t="s">
        <v>119</v>
      </c>
      <c r="C62" s="39" t="s">
        <v>44</v>
      </c>
      <c r="D62" s="49">
        <v>6461.53846153846</v>
      </c>
      <c r="E62" s="42" t="s">
        <v>120</v>
      </c>
      <c r="F62" s="42" t="s">
        <v>212</v>
      </c>
      <c r="G62" s="49">
        <v>2461.53846153846</v>
      </c>
    </row>
    <row r="63" spans="2:7" ht="12.75">
      <c r="B63" s="39" t="s">
        <v>121</v>
      </c>
      <c r="C63" s="39" t="s">
        <v>45</v>
      </c>
      <c r="D63" s="49">
        <v>3999.9999999999995</v>
      </c>
      <c r="E63" s="42" t="s">
        <v>122</v>
      </c>
      <c r="F63" s="42" t="s">
        <v>211</v>
      </c>
      <c r="G63" s="41">
        <v>0</v>
      </c>
    </row>
    <row r="64" spans="2:7" ht="12.75">
      <c r="B64" s="39" t="s">
        <v>123</v>
      </c>
      <c r="C64" s="39" t="s">
        <v>46</v>
      </c>
      <c r="D64" s="49">
        <v>11061.53846153846</v>
      </c>
      <c r="E64" s="42" t="s">
        <v>124</v>
      </c>
      <c r="F64" s="42" t="s">
        <v>212</v>
      </c>
      <c r="G64" s="49">
        <v>438.46153846154084</v>
      </c>
    </row>
    <row r="65" spans="2:7" ht="12.75">
      <c r="B65" s="39" t="s">
        <v>125</v>
      </c>
      <c r="C65" s="39" t="s">
        <v>47</v>
      </c>
      <c r="D65" s="49">
        <v>1600</v>
      </c>
      <c r="E65" s="42" t="s">
        <v>126</v>
      </c>
      <c r="F65" s="42" t="s">
        <v>211</v>
      </c>
      <c r="G65" s="42">
        <v>0</v>
      </c>
    </row>
    <row r="66" spans="2:7" ht="12.75">
      <c r="B66" s="39" t="s">
        <v>127</v>
      </c>
      <c r="C66" s="39" t="s">
        <v>48</v>
      </c>
      <c r="D66" s="41">
        <v>-1.1368683772161603E-13</v>
      </c>
      <c r="E66" s="42" t="s">
        <v>128</v>
      </c>
      <c r="F66" s="42" t="s">
        <v>211</v>
      </c>
      <c r="G66" s="42">
        <v>0</v>
      </c>
    </row>
    <row r="67" spans="2:7" ht="12.75">
      <c r="B67" s="39" t="s">
        <v>129</v>
      </c>
      <c r="C67" s="39" t="s">
        <v>81</v>
      </c>
      <c r="D67" s="41">
        <v>1.1368683772161603E-13</v>
      </c>
      <c r="E67" s="42" t="s">
        <v>130</v>
      </c>
      <c r="F67" s="42" t="s">
        <v>211</v>
      </c>
      <c r="G67" s="42">
        <v>0</v>
      </c>
    </row>
    <row r="68" spans="2:7" ht="12.75">
      <c r="B68" s="39" t="s">
        <v>131</v>
      </c>
      <c r="C68" s="39" t="s">
        <v>51</v>
      </c>
      <c r="D68" s="41">
        <v>4.547473508864641E-13</v>
      </c>
      <c r="E68" s="42" t="s">
        <v>132</v>
      </c>
      <c r="F68" s="42" t="s">
        <v>211</v>
      </c>
      <c r="G68" s="42">
        <v>0</v>
      </c>
    </row>
    <row r="69" spans="2:7" ht="12.75">
      <c r="B69" s="39" t="s">
        <v>133</v>
      </c>
      <c r="C69" s="39" t="s">
        <v>50</v>
      </c>
      <c r="D69" s="41">
        <v>0</v>
      </c>
      <c r="E69" s="42" t="s">
        <v>134</v>
      </c>
      <c r="F69" s="42" t="s">
        <v>211</v>
      </c>
      <c r="G69" s="42">
        <v>0</v>
      </c>
    </row>
    <row r="70" spans="2:7" ht="12.75">
      <c r="B70" s="39" t="s">
        <v>135</v>
      </c>
      <c r="C70" s="39" t="s">
        <v>52</v>
      </c>
      <c r="D70" s="41">
        <v>3.410605131648481E-13</v>
      </c>
      <c r="E70" s="42" t="s">
        <v>136</v>
      </c>
      <c r="F70" s="42" t="s">
        <v>211</v>
      </c>
      <c r="G70" s="42">
        <v>0</v>
      </c>
    </row>
    <row r="71" spans="2:7" ht="12.75">
      <c r="B71" s="39" t="s">
        <v>137</v>
      </c>
      <c r="C71" s="39" t="s">
        <v>70</v>
      </c>
      <c r="D71" s="41">
        <v>3.410605131648481E-13</v>
      </c>
      <c r="E71" s="42" t="s">
        <v>138</v>
      </c>
      <c r="F71" s="42" t="s">
        <v>211</v>
      </c>
      <c r="G71" s="42">
        <v>0</v>
      </c>
    </row>
    <row r="72" spans="2:7" ht="12.75">
      <c r="B72" s="39" t="s">
        <v>139</v>
      </c>
      <c r="C72" s="39" t="s">
        <v>53</v>
      </c>
      <c r="D72" s="41">
        <v>0</v>
      </c>
      <c r="E72" s="42" t="s">
        <v>140</v>
      </c>
      <c r="F72" s="42" t="s">
        <v>211</v>
      </c>
      <c r="G72" s="42">
        <v>0</v>
      </c>
    </row>
    <row r="73" spans="2:7" ht="12.75">
      <c r="B73" s="39" t="s">
        <v>141</v>
      </c>
      <c r="C73" s="39" t="s">
        <v>54</v>
      </c>
      <c r="D73" s="41">
        <v>0</v>
      </c>
      <c r="E73" s="42" t="s">
        <v>142</v>
      </c>
      <c r="F73" s="42" t="s">
        <v>211</v>
      </c>
      <c r="G73" s="42">
        <v>0</v>
      </c>
    </row>
    <row r="74" spans="2:7" ht="12.75">
      <c r="B74" s="39" t="s">
        <v>143</v>
      </c>
      <c r="C74" s="39" t="s">
        <v>58</v>
      </c>
      <c r="D74" s="41">
        <v>3.410605131648481E-12</v>
      </c>
      <c r="E74" s="42" t="s">
        <v>144</v>
      </c>
      <c r="F74" s="42" t="s">
        <v>211</v>
      </c>
      <c r="G74" s="42">
        <v>0</v>
      </c>
    </row>
    <row r="75" spans="2:7" ht="12.75">
      <c r="B75" s="39" t="s">
        <v>145</v>
      </c>
      <c r="C75" s="39" t="s">
        <v>59</v>
      </c>
      <c r="D75" s="41">
        <v>0</v>
      </c>
      <c r="E75" s="42" t="s">
        <v>146</v>
      </c>
      <c r="F75" s="42" t="s">
        <v>211</v>
      </c>
      <c r="G75" s="42">
        <v>0</v>
      </c>
    </row>
    <row r="76" spans="2:7" ht="12.75">
      <c r="B76" s="39" t="s">
        <v>147</v>
      </c>
      <c r="C76" s="39" t="s">
        <v>60</v>
      </c>
      <c r="D76" s="41">
        <v>0</v>
      </c>
      <c r="E76" s="42" t="s">
        <v>148</v>
      </c>
      <c r="F76" s="42" t="s">
        <v>211</v>
      </c>
      <c r="G76" s="42">
        <v>0</v>
      </c>
    </row>
    <row r="77" spans="2:7" ht="12.75">
      <c r="B77" s="39" t="s">
        <v>149</v>
      </c>
      <c r="C77" s="39" t="s">
        <v>71</v>
      </c>
      <c r="D77" s="41">
        <v>2.2737367544323206E-13</v>
      </c>
      <c r="E77" s="42" t="s">
        <v>150</v>
      </c>
      <c r="F77" s="42" t="s">
        <v>211</v>
      </c>
      <c r="G77" s="42">
        <v>0</v>
      </c>
    </row>
    <row r="78" spans="2:7" ht="12.75">
      <c r="B78" s="39" t="s">
        <v>151</v>
      </c>
      <c r="C78" s="39" t="s">
        <v>57</v>
      </c>
      <c r="D78" s="41">
        <v>0</v>
      </c>
      <c r="E78" s="42" t="s">
        <v>152</v>
      </c>
      <c r="F78" s="42" t="s">
        <v>211</v>
      </c>
      <c r="G78" s="42">
        <v>0</v>
      </c>
    </row>
    <row r="79" spans="2:7" ht="12.75">
      <c r="B79" s="39" t="s">
        <v>153</v>
      </c>
      <c r="C79" s="39" t="s">
        <v>61</v>
      </c>
      <c r="D79" s="41">
        <v>0</v>
      </c>
      <c r="E79" s="42" t="s">
        <v>154</v>
      </c>
      <c r="F79" s="42" t="s">
        <v>211</v>
      </c>
      <c r="G79" s="42">
        <v>0</v>
      </c>
    </row>
    <row r="80" spans="2:7" ht="12.75">
      <c r="B80" s="39" t="s">
        <v>155</v>
      </c>
      <c r="C80" s="39" t="s">
        <v>55</v>
      </c>
      <c r="D80" s="41">
        <v>5.6843418860808015E-12</v>
      </c>
      <c r="E80" s="42" t="s">
        <v>156</v>
      </c>
      <c r="F80" s="42" t="s">
        <v>211</v>
      </c>
      <c r="G80" s="42">
        <v>0</v>
      </c>
    </row>
    <row r="81" spans="2:7" ht="12.75">
      <c r="B81" s="39" t="s">
        <v>157</v>
      </c>
      <c r="C81" s="39" t="s">
        <v>62</v>
      </c>
      <c r="D81" s="41">
        <v>0</v>
      </c>
      <c r="E81" s="42" t="s">
        <v>158</v>
      </c>
      <c r="F81" s="42" t="s">
        <v>211</v>
      </c>
      <c r="G81" s="42">
        <v>0</v>
      </c>
    </row>
    <row r="82" spans="2:7" ht="12.75">
      <c r="B82" s="39" t="s">
        <v>159</v>
      </c>
      <c r="C82" s="39" t="s">
        <v>72</v>
      </c>
      <c r="D82" s="41">
        <v>-4.547473508864641E-13</v>
      </c>
      <c r="E82" s="42" t="s">
        <v>160</v>
      </c>
      <c r="F82" s="42" t="s">
        <v>211</v>
      </c>
      <c r="G82" s="42">
        <v>0</v>
      </c>
    </row>
    <row r="83" spans="2:7" ht="12.75">
      <c r="B83" s="39" t="s">
        <v>161</v>
      </c>
      <c r="C83" s="39" t="s">
        <v>56</v>
      </c>
      <c r="D83" s="41">
        <v>-4.547473508864641E-13</v>
      </c>
      <c r="E83" s="42" t="s">
        <v>162</v>
      </c>
      <c r="F83" s="42" t="s">
        <v>211</v>
      </c>
      <c r="G83" s="42">
        <v>0</v>
      </c>
    </row>
    <row r="84" spans="2:7" ht="12.75">
      <c r="B84" s="39" t="s">
        <v>163</v>
      </c>
      <c r="C84" s="39" t="s">
        <v>73</v>
      </c>
      <c r="D84" s="41">
        <v>0</v>
      </c>
      <c r="E84" s="42" t="s">
        <v>164</v>
      </c>
      <c r="F84" s="42" t="s">
        <v>211</v>
      </c>
      <c r="G84" s="42">
        <v>0</v>
      </c>
    </row>
    <row r="85" spans="2:7" ht="13.5" thickBot="1">
      <c r="B85" s="38" t="s">
        <v>165</v>
      </c>
      <c r="C85" s="38" t="s">
        <v>74</v>
      </c>
      <c r="D85" s="40">
        <v>0</v>
      </c>
      <c r="E85" s="43" t="s">
        <v>166</v>
      </c>
      <c r="F85" s="43" t="s">
        <v>211</v>
      </c>
      <c r="G85" s="43">
        <v>0</v>
      </c>
    </row>
    <row r="86" spans="4:7" ht="12.75">
      <c r="D86" s="3"/>
      <c r="E86" s="3"/>
      <c r="F86" s="3"/>
      <c r="G86" s="3"/>
    </row>
    <row r="87" spans="4:7" ht="12.75">
      <c r="D87" s="3"/>
      <c r="E87" s="3"/>
      <c r="F87" s="3"/>
      <c r="G87" s="3"/>
    </row>
    <row r="88" spans="4:7" ht="12.75">
      <c r="D88" s="3"/>
      <c r="E88" s="3"/>
      <c r="F88" s="3"/>
      <c r="G88" s="3"/>
    </row>
    <row r="89" spans="4:7" ht="12.75">
      <c r="D89" s="3"/>
      <c r="E89" s="3"/>
      <c r="F89" s="3"/>
      <c r="G89" s="3"/>
    </row>
    <row r="90" spans="4:7" ht="12.75">
      <c r="D90" s="3"/>
      <c r="E90" s="3"/>
      <c r="F90" s="3"/>
      <c r="G90" s="3"/>
    </row>
    <row r="91" spans="4:7" ht="12.75">
      <c r="D91" s="3"/>
      <c r="E91" s="3"/>
      <c r="F91" s="3"/>
      <c r="G91" s="3"/>
    </row>
    <row r="92" spans="4:7" ht="12.75">
      <c r="D92" s="3"/>
      <c r="E92" s="3"/>
      <c r="F92" s="3"/>
      <c r="G92" s="3"/>
    </row>
    <row r="93" spans="4:7" ht="12.75">
      <c r="D93" s="3"/>
      <c r="E93" s="3"/>
      <c r="F93" s="3"/>
      <c r="G93" s="3"/>
    </row>
    <row r="94" spans="4:7" ht="12.75">
      <c r="D94" s="3"/>
      <c r="E94" s="3"/>
      <c r="F94" s="3"/>
      <c r="G94" s="3"/>
    </row>
    <row r="95" spans="4:7" ht="12.75">
      <c r="D95" s="3"/>
      <c r="E95" s="3"/>
      <c r="F95" s="3"/>
      <c r="G95" s="3"/>
    </row>
    <row r="96" spans="4:7" ht="12.75">
      <c r="D96" s="3"/>
      <c r="E96" s="3"/>
      <c r="F96" s="3"/>
      <c r="G96" s="3"/>
    </row>
    <row r="97" spans="4:7" ht="12.75">
      <c r="D97" s="3"/>
      <c r="E97" s="3"/>
      <c r="F97" s="3"/>
      <c r="G97" s="3"/>
    </row>
    <row r="98" spans="4:7" ht="12.75">
      <c r="D98" s="3"/>
      <c r="E98" s="3"/>
      <c r="F98" s="3"/>
      <c r="G98" s="3"/>
    </row>
    <row r="99" spans="4:7" ht="12.75">
      <c r="D99" s="3"/>
      <c r="E99" s="3"/>
      <c r="F99" s="3"/>
      <c r="G99" s="3"/>
    </row>
    <row r="100" spans="4:7" ht="12.75">
      <c r="D100" s="3"/>
      <c r="E100" s="3"/>
      <c r="F100" s="3"/>
      <c r="G100" s="3"/>
    </row>
    <row r="101" spans="4:7" ht="12.75">
      <c r="D101" s="3"/>
      <c r="E101" s="3"/>
      <c r="F101" s="3"/>
      <c r="G101" s="3"/>
    </row>
    <row r="102" spans="4:7" ht="12.75">
      <c r="D102" s="3"/>
      <c r="E102" s="3"/>
      <c r="F102" s="3"/>
      <c r="G102" s="3"/>
    </row>
    <row r="103" spans="4:7" ht="12.75">
      <c r="D103" s="3"/>
      <c r="E103" s="3"/>
      <c r="F103" s="3"/>
      <c r="G103" s="3"/>
    </row>
    <row r="104" spans="4:7" ht="12.75">
      <c r="D104" s="3"/>
      <c r="E104" s="3"/>
      <c r="F104" s="3"/>
      <c r="G104" s="3"/>
    </row>
    <row r="105" spans="4:7" ht="12.75">
      <c r="D105" s="3"/>
      <c r="E105" s="3"/>
      <c r="F105" s="3"/>
      <c r="G105" s="3"/>
    </row>
    <row r="106" spans="4:7" ht="12.75">
      <c r="D106" s="3"/>
      <c r="E106" s="3"/>
      <c r="F106" s="3"/>
      <c r="G106" s="3"/>
    </row>
    <row r="107" spans="4:7" ht="12.75">
      <c r="D107" s="3"/>
      <c r="E107" s="3"/>
      <c r="F107" s="3"/>
      <c r="G107" s="3"/>
    </row>
    <row r="108" spans="4:7" ht="12.75">
      <c r="D108" s="3"/>
      <c r="E108" s="3"/>
      <c r="F108" s="3"/>
      <c r="G108" s="3"/>
    </row>
    <row r="109" spans="4:7" ht="12.75">
      <c r="D109" s="3"/>
      <c r="E109" s="3"/>
      <c r="F109" s="3"/>
      <c r="G109" s="3"/>
    </row>
    <row r="110" spans="4:7" ht="12.75">
      <c r="D110" s="3"/>
      <c r="E110" s="3"/>
      <c r="F110" s="3"/>
      <c r="G110" s="3"/>
    </row>
    <row r="111" spans="4:7" ht="12.75">
      <c r="D111" s="3"/>
      <c r="E111" s="3"/>
      <c r="F111" s="3"/>
      <c r="G111" s="3"/>
    </row>
    <row r="112" spans="4:7" ht="12.75">
      <c r="D112" s="3"/>
      <c r="E112" s="3"/>
      <c r="F112" s="3"/>
      <c r="G112" s="3"/>
    </row>
    <row r="113" spans="4:7" ht="12.75">
      <c r="D113" s="3"/>
      <c r="E113" s="3"/>
      <c r="F113" s="3"/>
      <c r="G113" s="3"/>
    </row>
    <row r="114" spans="4:7" ht="12.75">
      <c r="D114" s="3"/>
      <c r="E114" s="3"/>
      <c r="F114" s="3"/>
      <c r="G114" s="3"/>
    </row>
    <row r="115" spans="4:7" ht="12.75">
      <c r="D115" s="3"/>
      <c r="E115" s="3"/>
      <c r="F115" s="3"/>
      <c r="G115" s="3"/>
    </row>
    <row r="116" spans="4:7" ht="12.75">
      <c r="D116" s="3"/>
      <c r="E116" s="3"/>
      <c r="F116" s="3"/>
      <c r="G116" s="3"/>
    </row>
    <row r="117" spans="4:7" ht="12.75">
      <c r="D117" s="3"/>
      <c r="E117" s="3"/>
      <c r="F117" s="3"/>
      <c r="G117" s="3"/>
    </row>
    <row r="118" spans="4:7" ht="12.75">
      <c r="D118" s="3"/>
      <c r="E118" s="3"/>
      <c r="F118" s="3"/>
      <c r="G118" s="3"/>
    </row>
    <row r="119" spans="4:7" ht="12.75">
      <c r="D119" s="3"/>
      <c r="E119" s="3"/>
      <c r="F119" s="3"/>
      <c r="G119" s="3"/>
    </row>
    <row r="120" spans="4:7" ht="12.75">
      <c r="D120" s="3"/>
      <c r="E120" s="3"/>
      <c r="F120" s="3"/>
      <c r="G120" s="3"/>
    </row>
    <row r="121" spans="4:7" ht="12.75">
      <c r="D121" s="3"/>
      <c r="E121" s="3"/>
      <c r="F121" s="3"/>
      <c r="G121" s="3"/>
    </row>
    <row r="122" spans="4:7" ht="12.75">
      <c r="D122" s="3"/>
      <c r="E122" s="3"/>
      <c r="F122" s="3"/>
      <c r="G122" s="3"/>
    </row>
    <row r="123" spans="4:7" ht="12.75">
      <c r="D123" s="3"/>
      <c r="E123" s="3"/>
      <c r="F123" s="3"/>
      <c r="G12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0"/>
  <sheetViews>
    <sheetView showGridLines="0" tabSelected="1" zoomScalePageLayoutView="0" workbookViewId="0" topLeftCell="A22">
      <selection activeCell="J64" sqref="J64"/>
    </sheetView>
  </sheetViews>
  <sheetFormatPr defaultColWidth="9.140625" defaultRowHeight="12.75"/>
  <cols>
    <col min="1" max="1" width="2.28125" style="0" customWidth="1"/>
    <col min="2" max="2" width="7.57421875" style="0" bestFit="1" customWidth="1"/>
    <col min="3" max="3" width="29.8515625" style="0" bestFit="1" customWidth="1"/>
    <col min="4" max="4" width="13.140625" style="0" bestFit="1" customWidth="1"/>
    <col min="5" max="5" width="12.5742187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33" t="s">
        <v>213</v>
      </c>
    </row>
    <row r="2" ht="12.75">
      <c r="A2" s="33" t="s">
        <v>192</v>
      </c>
    </row>
    <row r="3" ht="12.75">
      <c r="A3" s="33" t="s">
        <v>226</v>
      </c>
    </row>
    <row r="6" ht="13.5" thickBot="1">
      <c r="A6" t="s">
        <v>204</v>
      </c>
    </row>
    <row r="7" spans="2:8" ht="12.75">
      <c r="B7" s="52"/>
      <c r="C7" s="52"/>
      <c r="D7" s="52" t="s">
        <v>187</v>
      </c>
      <c r="E7" s="52" t="s">
        <v>215</v>
      </c>
      <c r="F7" s="52" t="s">
        <v>217</v>
      </c>
      <c r="G7" s="52" t="s">
        <v>219</v>
      </c>
      <c r="H7" s="52" t="s">
        <v>219</v>
      </c>
    </row>
    <row r="8" spans="2:8" ht="13.5" thickBot="1">
      <c r="B8" s="53" t="s">
        <v>200</v>
      </c>
      <c r="C8" s="53" t="s">
        <v>201</v>
      </c>
      <c r="D8" s="53" t="s">
        <v>214</v>
      </c>
      <c r="E8" s="53" t="s">
        <v>216</v>
      </c>
      <c r="F8" s="53" t="s">
        <v>218</v>
      </c>
      <c r="G8" s="53" t="s">
        <v>220</v>
      </c>
      <c r="H8" s="53" t="s">
        <v>221</v>
      </c>
    </row>
    <row r="9" spans="2:9" ht="12.75">
      <c r="B9" s="39" t="s">
        <v>93</v>
      </c>
      <c r="C9" s="39" t="s">
        <v>2</v>
      </c>
      <c r="D9" s="49">
        <v>6461.53846153846</v>
      </c>
      <c r="E9" s="42">
        <v>0</v>
      </c>
      <c r="F9" s="42">
        <v>-8.4</v>
      </c>
      <c r="G9" s="49">
        <v>4.431831578947465</v>
      </c>
      <c r="H9" s="49">
        <v>0.6831606648199412</v>
      </c>
      <c r="I9" s="3"/>
    </row>
    <row r="10" spans="2:9" ht="12.75">
      <c r="B10" s="39" t="s">
        <v>94</v>
      </c>
      <c r="C10" s="39" t="s">
        <v>3</v>
      </c>
      <c r="D10" s="49">
        <v>3999.9999999999995</v>
      </c>
      <c r="E10" s="42">
        <v>0</v>
      </c>
      <c r="F10" s="42">
        <v>-8.999999999999998</v>
      </c>
      <c r="G10" s="49">
        <v>0.9984655870445293</v>
      </c>
      <c r="H10" s="42">
        <v>1E+30</v>
      </c>
      <c r="I10" s="3"/>
    </row>
    <row r="11" spans="2:9" ht="12.75">
      <c r="B11" s="39" t="s">
        <v>95</v>
      </c>
      <c r="C11" s="39" t="s">
        <v>4</v>
      </c>
      <c r="D11" s="49">
        <v>839.9999999999998</v>
      </c>
      <c r="E11" s="42">
        <v>0</v>
      </c>
      <c r="F11" s="42">
        <v>0</v>
      </c>
      <c r="G11" s="49">
        <v>34.09101214574974</v>
      </c>
      <c r="H11" s="49">
        <v>5.255082037076471</v>
      </c>
      <c r="I11" s="3"/>
    </row>
    <row r="12" spans="2:9" ht="12.75">
      <c r="B12" s="39" t="s">
        <v>96</v>
      </c>
      <c r="C12" s="39" t="s">
        <v>82</v>
      </c>
      <c r="D12" s="49">
        <v>969.230769230769</v>
      </c>
      <c r="E12" s="42">
        <v>0</v>
      </c>
      <c r="F12" s="42">
        <v>0</v>
      </c>
      <c r="G12" s="49">
        <v>29.54554385964977</v>
      </c>
      <c r="H12" s="49">
        <v>4.554404432132942</v>
      </c>
      <c r="I12" s="3"/>
    </row>
    <row r="13" spans="2:9" ht="12.75">
      <c r="B13" s="39" t="s">
        <v>97</v>
      </c>
      <c r="C13" s="39" t="s">
        <v>6</v>
      </c>
      <c r="D13" s="49">
        <v>2390.7692307692305</v>
      </c>
      <c r="E13" s="42">
        <v>0</v>
      </c>
      <c r="F13" s="42">
        <v>0</v>
      </c>
      <c r="G13" s="49">
        <v>11.977923186344498</v>
      </c>
      <c r="H13" s="49">
        <v>1.8463801751890299</v>
      </c>
      <c r="I13" s="3"/>
    </row>
    <row r="14" spans="2:9" ht="12.75">
      <c r="B14" s="39" t="s">
        <v>98</v>
      </c>
      <c r="C14" s="39" t="s">
        <v>7</v>
      </c>
      <c r="D14" s="49">
        <v>2261.538461538461</v>
      </c>
      <c r="E14" s="42">
        <v>0</v>
      </c>
      <c r="F14" s="42">
        <v>0</v>
      </c>
      <c r="G14" s="49">
        <v>12.662375939849902</v>
      </c>
      <c r="H14" s="49">
        <v>1.9518876137712609</v>
      </c>
      <c r="I14" s="3"/>
    </row>
    <row r="15" spans="2:9" ht="12.75">
      <c r="B15" s="39" t="s">
        <v>99</v>
      </c>
      <c r="C15" s="39" t="s">
        <v>5</v>
      </c>
      <c r="D15" s="49">
        <v>760.0000000000002</v>
      </c>
      <c r="E15" s="42">
        <v>0</v>
      </c>
      <c r="F15" s="42">
        <v>0</v>
      </c>
      <c r="G15" s="49">
        <v>5.255082037076471</v>
      </c>
      <c r="H15" s="42">
        <v>1E+30</v>
      </c>
      <c r="I15" s="3"/>
    </row>
    <row r="16" spans="2:9" ht="12.75">
      <c r="B16" s="39" t="s">
        <v>100</v>
      </c>
      <c r="C16" s="39" t="s">
        <v>83</v>
      </c>
      <c r="D16" s="49">
        <v>480.0000000000003</v>
      </c>
      <c r="E16" s="42">
        <v>0</v>
      </c>
      <c r="F16" s="42">
        <v>0</v>
      </c>
      <c r="G16" s="49">
        <v>8.320546558704413</v>
      </c>
      <c r="H16" s="42">
        <v>1E+30</v>
      </c>
      <c r="I16" s="3"/>
    </row>
    <row r="17" spans="2:9" ht="12.75">
      <c r="B17" s="39" t="s">
        <v>101</v>
      </c>
      <c r="C17" s="39" t="s">
        <v>8</v>
      </c>
      <c r="D17" s="49">
        <v>1199.9999999999998</v>
      </c>
      <c r="E17" s="42">
        <v>0</v>
      </c>
      <c r="F17" s="42">
        <v>0</v>
      </c>
      <c r="G17" s="49">
        <v>3.328218623481764</v>
      </c>
      <c r="H17" s="42">
        <v>1E+30</v>
      </c>
      <c r="I17" s="3"/>
    </row>
    <row r="18" spans="2:9" ht="12.75">
      <c r="B18" s="39" t="s">
        <v>102</v>
      </c>
      <c r="C18" s="39" t="s">
        <v>9</v>
      </c>
      <c r="D18" s="49">
        <v>1559.9999999999998</v>
      </c>
      <c r="E18" s="42">
        <v>0</v>
      </c>
      <c r="F18" s="42">
        <v>0</v>
      </c>
      <c r="G18" s="49">
        <v>2.5601681719090488</v>
      </c>
      <c r="H18" s="42">
        <v>1E+30</v>
      </c>
      <c r="I18" s="3"/>
    </row>
    <row r="19" spans="2:9" ht="12.75">
      <c r="B19" s="39" t="s">
        <v>103</v>
      </c>
      <c r="C19" s="39" t="s">
        <v>0</v>
      </c>
      <c r="D19" s="49">
        <v>1664.0000000000127</v>
      </c>
      <c r="E19" s="42">
        <v>0</v>
      </c>
      <c r="F19" s="42">
        <v>19.6</v>
      </c>
      <c r="G19" s="42">
        <v>1E+30</v>
      </c>
      <c r="H19" s="49">
        <v>7.4110895969020385</v>
      </c>
      <c r="I19" s="3"/>
    </row>
    <row r="20" spans="2:9" ht="12.75">
      <c r="B20" s="39" t="s">
        <v>104</v>
      </c>
      <c r="C20" s="39" t="s">
        <v>84</v>
      </c>
      <c r="D20" s="49">
        <v>1449.2307692307695</v>
      </c>
      <c r="E20" s="42">
        <v>0</v>
      </c>
      <c r="F20" s="42">
        <v>13.8</v>
      </c>
      <c r="G20" s="49">
        <v>29.54554385964976</v>
      </c>
      <c r="H20" s="49">
        <v>7.476243859649216</v>
      </c>
      <c r="I20" s="3"/>
    </row>
    <row r="21" spans="2:9" ht="12.75">
      <c r="B21" s="39" t="s">
        <v>105</v>
      </c>
      <c r="C21" s="39" t="s">
        <v>85</v>
      </c>
      <c r="D21" s="49">
        <v>4000</v>
      </c>
      <c r="E21" s="42">
        <v>0</v>
      </c>
      <c r="F21" s="42">
        <v>14.5</v>
      </c>
      <c r="G21" s="42">
        <v>1E+30</v>
      </c>
      <c r="H21" s="49">
        <v>3.760526315789473</v>
      </c>
      <c r="I21" s="3"/>
    </row>
    <row r="22" spans="2:9" ht="12.75">
      <c r="B22" s="39" t="s">
        <v>106</v>
      </c>
      <c r="C22" s="39" t="s">
        <v>10</v>
      </c>
      <c r="D22" s="49">
        <v>6171.619433198379</v>
      </c>
      <c r="E22" s="42">
        <v>0</v>
      </c>
      <c r="F22" s="42">
        <v>6.4999999999999964</v>
      </c>
      <c r="G22" s="42">
        <v>3.600000000000003</v>
      </c>
      <c r="H22" s="49">
        <v>2.191502606660995</v>
      </c>
      <c r="I22" s="3"/>
    </row>
    <row r="23" spans="2:9" ht="12.75">
      <c r="B23" s="39" t="s">
        <v>107</v>
      </c>
      <c r="C23" s="39" t="s">
        <v>11</v>
      </c>
      <c r="D23" s="49">
        <v>624.0000000000036</v>
      </c>
      <c r="E23" s="42">
        <v>0</v>
      </c>
      <c r="F23" s="42">
        <v>-11.2</v>
      </c>
      <c r="G23" s="42">
        <v>1E+30</v>
      </c>
      <c r="H23" s="49">
        <v>6.087680740312431</v>
      </c>
      <c r="I23" s="3"/>
    </row>
    <row r="24" spans="2:9" ht="12.75">
      <c r="B24" s="39" t="s">
        <v>108</v>
      </c>
      <c r="C24" s="39" t="s">
        <v>86</v>
      </c>
      <c r="D24" s="49">
        <v>2199.3117408906883</v>
      </c>
      <c r="E24" s="42">
        <v>0</v>
      </c>
      <c r="F24" s="42">
        <v>-10.1</v>
      </c>
      <c r="G24" s="42">
        <v>3.600000000000003</v>
      </c>
      <c r="H24" s="49">
        <v>3.193296089385474</v>
      </c>
      <c r="I24" s="3"/>
    </row>
    <row r="25" spans="2:9" ht="12.75">
      <c r="B25" s="39" t="s">
        <v>109</v>
      </c>
      <c r="C25" s="39" t="s">
        <v>35</v>
      </c>
      <c r="D25" s="49">
        <v>1600</v>
      </c>
      <c r="E25" s="42">
        <v>0</v>
      </c>
      <c r="F25" s="42">
        <v>0</v>
      </c>
      <c r="G25" s="49">
        <v>34.091012145749716</v>
      </c>
      <c r="H25" s="49">
        <v>8.626435222672171</v>
      </c>
      <c r="I25" s="3"/>
    </row>
    <row r="26" spans="2:9" ht="12.75">
      <c r="B26" s="39" t="s">
        <v>110</v>
      </c>
      <c r="C26" s="39" t="s">
        <v>36</v>
      </c>
      <c r="D26" s="49">
        <v>3590.7692307692305</v>
      </c>
      <c r="E26" s="42">
        <v>0</v>
      </c>
      <c r="F26" s="42">
        <v>0</v>
      </c>
      <c r="G26" s="49">
        <v>11.977923186344498</v>
      </c>
      <c r="H26" s="49">
        <v>3.0309096728307634</v>
      </c>
      <c r="I26" s="3"/>
    </row>
    <row r="27" spans="2:9" ht="12.75">
      <c r="B27" s="39" t="s">
        <v>111</v>
      </c>
      <c r="C27" s="39" t="s">
        <v>37</v>
      </c>
      <c r="D27" s="49">
        <v>1600</v>
      </c>
      <c r="E27" s="42">
        <v>0</v>
      </c>
      <c r="F27" s="42">
        <v>-4</v>
      </c>
      <c r="G27" s="42">
        <v>1E+30</v>
      </c>
      <c r="H27" s="49">
        <v>8.626435222672171</v>
      </c>
      <c r="I27" s="3"/>
    </row>
    <row r="28" spans="2:9" ht="12.75">
      <c r="B28" s="39" t="s">
        <v>112</v>
      </c>
      <c r="C28" s="39" t="s">
        <v>38</v>
      </c>
      <c r="D28" s="49">
        <v>0</v>
      </c>
      <c r="E28" s="49">
        <v>-34.09101214574972</v>
      </c>
      <c r="F28" s="42">
        <v>0</v>
      </c>
      <c r="G28" s="49">
        <v>34.09101214574972</v>
      </c>
      <c r="H28" s="42">
        <v>1E+30</v>
      </c>
      <c r="I28" s="3"/>
    </row>
    <row r="29" spans="2:9" ht="12.75">
      <c r="B29" s="39" t="s">
        <v>113</v>
      </c>
      <c r="C29" s="39" t="s">
        <v>39</v>
      </c>
      <c r="D29" s="49">
        <v>1040.0000000000034</v>
      </c>
      <c r="E29" s="42">
        <v>0</v>
      </c>
      <c r="F29" s="42">
        <v>0</v>
      </c>
      <c r="G29" s="42">
        <v>1E+30</v>
      </c>
      <c r="H29" s="49">
        <v>13.27143880411099</v>
      </c>
      <c r="I29" s="3"/>
    </row>
    <row r="30" spans="2:9" ht="12.75">
      <c r="B30" s="39" t="s">
        <v>114</v>
      </c>
      <c r="C30" s="39" t="s">
        <v>40</v>
      </c>
      <c r="D30" s="49">
        <v>560</v>
      </c>
      <c r="E30" s="42">
        <v>0</v>
      </c>
      <c r="F30" s="42">
        <v>0</v>
      </c>
      <c r="G30" s="42">
        <v>1E+30</v>
      </c>
      <c r="H30" s="49">
        <v>24.64695777906334</v>
      </c>
      <c r="I30" s="3"/>
    </row>
    <row r="31" spans="2:9" ht="12.75">
      <c r="B31" s="39" t="s">
        <v>115</v>
      </c>
      <c r="C31" s="39" t="s">
        <v>87</v>
      </c>
      <c r="D31" s="49">
        <v>590.7692307692305</v>
      </c>
      <c r="E31" s="42">
        <v>0</v>
      </c>
      <c r="F31" s="42">
        <v>0</v>
      </c>
      <c r="G31" s="49">
        <v>5.0140350877192965</v>
      </c>
      <c r="H31" s="49">
        <v>3.030909672830762</v>
      </c>
      <c r="I31" s="3"/>
    </row>
    <row r="32" spans="2:9" ht="12.75">
      <c r="B32" s="39" t="s">
        <v>116</v>
      </c>
      <c r="C32" s="39" t="s">
        <v>88</v>
      </c>
      <c r="D32" s="49">
        <v>3000</v>
      </c>
      <c r="E32" s="42">
        <v>0</v>
      </c>
      <c r="F32" s="42">
        <v>0</v>
      </c>
      <c r="G32" s="42">
        <v>1E+30</v>
      </c>
      <c r="H32" s="49">
        <v>5.0140350877192965</v>
      </c>
      <c r="I32" s="3"/>
    </row>
    <row r="33" spans="2:9" ht="12.75">
      <c r="B33" s="39" t="s">
        <v>117</v>
      </c>
      <c r="C33" s="39" t="s">
        <v>89</v>
      </c>
      <c r="D33" s="49">
        <v>1000</v>
      </c>
      <c r="E33" s="42">
        <v>0</v>
      </c>
      <c r="F33" s="42">
        <v>0</v>
      </c>
      <c r="G33" s="42">
        <v>1E+30</v>
      </c>
      <c r="H33" s="49">
        <v>15.042105263157891</v>
      </c>
      <c r="I33" s="3"/>
    </row>
    <row r="34" spans="2:9" ht="13.5" thickBot="1">
      <c r="B34" s="38" t="s">
        <v>118</v>
      </c>
      <c r="C34" s="38" t="s">
        <v>90</v>
      </c>
      <c r="D34" s="50">
        <v>1199.3117408906878</v>
      </c>
      <c r="E34" s="43">
        <v>0</v>
      </c>
      <c r="F34" s="43">
        <v>0</v>
      </c>
      <c r="G34" s="43">
        <v>3.600000000000003</v>
      </c>
      <c r="H34" s="50">
        <v>4.053900709219857</v>
      </c>
      <c r="I34" s="3"/>
    </row>
    <row r="35" spans="4:9" ht="12.75">
      <c r="D35" s="3"/>
      <c r="E35" s="3"/>
      <c r="F35" s="3"/>
      <c r="G35" s="3"/>
      <c r="H35" s="3"/>
      <c r="I35" s="3"/>
    </row>
    <row r="36" spans="1:9" ht="13.5" thickBot="1">
      <c r="A36" t="s">
        <v>206</v>
      </c>
      <c r="D36" s="3"/>
      <c r="E36" s="3"/>
      <c r="F36" s="3"/>
      <c r="G36" s="3"/>
      <c r="H36" s="3"/>
      <c r="I36" s="3"/>
    </row>
    <row r="37" spans="2:9" ht="12.75">
      <c r="B37" s="52"/>
      <c r="C37" s="52"/>
      <c r="D37" s="52" t="s">
        <v>187</v>
      </c>
      <c r="E37" s="52" t="s">
        <v>222</v>
      </c>
      <c r="F37" s="52" t="s">
        <v>224</v>
      </c>
      <c r="G37" s="52" t="s">
        <v>219</v>
      </c>
      <c r="H37" s="52" t="s">
        <v>219</v>
      </c>
      <c r="I37" s="3"/>
    </row>
    <row r="38" spans="2:9" ht="13.5" thickBot="1">
      <c r="B38" s="53" t="s">
        <v>200</v>
      </c>
      <c r="C38" s="53" t="s">
        <v>201</v>
      </c>
      <c r="D38" s="53" t="s">
        <v>214</v>
      </c>
      <c r="E38" s="53" t="s">
        <v>223</v>
      </c>
      <c r="F38" s="53" t="s">
        <v>225</v>
      </c>
      <c r="G38" s="53" t="s">
        <v>220</v>
      </c>
      <c r="H38" s="53" t="s">
        <v>221</v>
      </c>
      <c r="I38" s="3"/>
    </row>
    <row r="39" spans="2:9" ht="12.75">
      <c r="B39" s="39" t="s">
        <v>167</v>
      </c>
      <c r="C39" s="39" t="s">
        <v>63</v>
      </c>
      <c r="D39" s="49">
        <v>1664.0000000000127</v>
      </c>
      <c r="E39" s="42">
        <v>0</v>
      </c>
      <c r="F39" s="49">
        <v>2000</v>
      </c>
      <c r="G39" s="42">
        <v>1E+30</v>
      </c>
      <c r="H39" s="42">
        <v>335.9999999999873</v>
      </c>
      <c r="I39" s="3"/>
    </row>
    <row r="40" spans="2:9" ht="12.75">
      <c r="B40" s="39" t="s">
        <v>169</v>
      </c>
      <c r="C40" s="39" t="s">
        <v>64</v>
      </c>
      <c r="D40" s="49">
        <v>1664.0000000000127</v>
      </c>
      <c r="E40" s="42">
        <v>0</v>
      </c>
      <c r="F40" s="49">
        <v>1600</v>
      </c>
      <c r="G40" s="42">
        <v>64.00000000001263</v>
      </c>
      <c r="H40" s="42">
        <v>1E+30</v>
      </c>
      <c r="I40" s="3"/>
    </row>
    <row r="41" spans="2:9" ht="12.75">
      <c r="B41" s="39" t="s">
        <v>171</v>
      </c>
      <c r="C41" s="39" t="s">
        <v>75</v>
      </c>
      <c r="D41" s="49">
        <v>1449.2307692307695</v>
      </c>
      <c r="E41" s="42">
        <v>0</v>
      </c>
      <c r="F41" s="49">
        <v>1500</v>
      </c>
      <c r="G41" s="42">
        <v>1E+30</v>
      </c>
      <c r="H41" s="49">
        <v>50.76923076923086</v>
      </c>
      <c r="I41" s="3"/>
    </row>
    <row r="42" spans="2:9" ht="12.75">
      <c r="B42" s="39" t="s">
        <v>173</v>
      </c>
      <c r="C42" s="39" t="s">
        <v>76</v>
      </c>
      <c r="D42" s="49">
        <v>1449.2307692307695</v>
      </c>
      <c r="E42" s="42">
        <v>0</v>
      </c>
      <c r="F42" s="49">
        <v>1200</v>
      </c>
      <c r="G42" s="49">
        <v>249.23076923076914</v>
      </c>
      <c r="H42" s="42">
        <v>1E+30</v>
      </c>
      <c r="I42" s="3"/>
    </row>
    <row r="43" spans="2:9" ht="12.75">
      <c r="B43" s="39" t="s">
        <v>175</v>
      </c>
      <c r="C43" s="39" t="s">
        <v>77</v>
      </c>
      <c r="D43" s="49">
        <v>4000</v>
      </c>
      <c r="E43" s="49">
        <v>3.760526315789473</v>
      </c>
      <c r="F43" s="49">
        <v>4000</v>
      </c>
      <c r="G43" s="49">
        <v>787.6923076923072</v>
      </c>
      <c r="H43" s="42">
        <v>500.0000000000002</v>
      </c>
      <c r="I43" s="3"/>
    </row>
    <row r="44" spans="2:9" ht="12.75">
      <c r="B44" s="39" t="s">
        <v>177</v>
      </c>
      <c r="C44" s="39" t="s">
        <v>78</v>
      </c>
      <c r="D44" s="49">
        <v>4000</v>
      </c>
      <c r="E44" s="42">
        <v>0</v>
      </c>
      <c r="F44" s="49">
        <v>3500</v>
      </c>
      <c r="G44" s="42">
        <v>500.0000000000002</v>
      </c>
      <c r="H44" s="42">
        <v>1E+30</v>
      </c>
      <c r="I44" s="3"/>
    </row>
    <row r="45" spans="2:9" ht="12.75">
      <c r="B45" s="39" t="s">
        <v>185</v>
      </c>
      <c r="C45" s="39" t="s">
        <v>79</v>
      </c>
      <c r="D45" s="49">
        <v>6171.619433198379</v>
      </c>
      <c r="E45" s="42">
        <v>0</v>
      </c>
      <c r="F45" s="49">
        <v>4000</v>
      </c>
      <c r="G45" s="49">
        <v>2171.6194331983793</v>
      </c>
      <c r="H45" s="42">
        <v>1E+30</v>
      </c>
      <c r="I45" s="3"/>
    </row>
    <row r="46" spans="2:9" ht="12.75">
      <c r="B46" s="39" t="s">
        <v>179</v>
      </c>
      <c r="C46" s="39" t="s">
        <v>65</v>
      </c>
      <c r="D46" s="49">
        <v>-8.185452315956354E-12</v>
      </c>
      <c r="E46" s="42">
        <v>-1.6800000000000272</v>
      </c>
      <c r="F46" s="42">
        <v>0</v>
      </c>
      <c r="G46" s="42">
        <v>320.0000000000602</v>
      </c>
      <c r="H46" s="42">
        <v>1679.999999999921</v>
      </c>
      <c r="I46" s="3"/>
    </row>
    <row r="47" spans="2:9" ht="12.75">
      <c r="B47" s="39" t="s">
        <v>180</v>
      </c>
      <c r="C47" s="39" t="s">
        <v>66</v>
      </c>
      <c r="D47" s="49">
        <v>1872.0000000000027</v>
      </c>
      <c r="E47" s="42">
        <v>0</v>
      </c>
      <c r="F47" s="42">
        <v>0</v>
      </c>
      <c r="G47" s="42">
        <v>1872.0000000000111</v>
      </c>
      <c r="H47" s="42">
        <v>1E+30</v>
      </c>
      <c r="I47" s="3"/>
    </row>
    <row r="48" spans="2:9" ht="12.75">
      <c r="B48" s="39" t="s">
        <v>181</v>
      </c>
      <c r="C48" s="39" t="s">
        <v>67</v>
      </c>
      <c r="D48" s="49">
        <v>-3120.000000000018</v>
      </c>
      <c r="E48" s="42">
        <v>0</v>
      </c>
      <c r="F48" s="42">
        <v>0</v>
      </c>
      <c r="G48" s="42">
        <v>1E+30</v>
      </c>
      <c r="H48" s="42">
        <v>3120.000000000019</v>
      </c>
      <c r="I48" s="3"/>
    </row>
    <row r="49" spans="2:9" ht="12.75">
      <c r="B49" s="39" t="s">
        <v>183</v>
      </c>
      <c r="C49" s="39" t="s">
        <v>80</v>
      </c>
      <c r="D49" s="49">
        <v>7.275957614183426E-12</v>
      </c>
      <c r="E49" s="49">
        <v>0.23684210526315813</v>
      </c>
      <c r="F49" s="42">
        <v>0</v>
      </c>
      <c r="G49" s="49">
        <v>18229.538461538454</v>
      </c>
      <c r="H49" s="42">
        <v>1E+30</v>
      </c>
      <c r="I49" s="3"/>
    </row>
    <row r="50" spans="2:9" ht="12.75">
      <c r="B50" s="39" t="s">
        <v>119</v>
      </c>
      <c r="C50" s="39" t="s">
        <v>44</v>
      </c>
      <c r="D50" s="49">
        <v>6461.53846153846</v>
      </c>
      <c r="E50" s="42">
        <v>0</v>
      </c>
      <c r="F50" s="49">
        <v>4000</v>
      </c>
      <c r="G50" s="49">
        <v>2461.53846153846</v>
      </c>
      <c r="H50" s="42">
        <v>1E+30</v>
      </c>
      <c r="I50" s="3"/>
    </row>
    <row r="51" spans="2:9" ht="12.75">
      <c r="B51" s="39" t="s">
        <v>121</v>
      </c>
      <c r="C51" s="39" t="s">
        <v>45</v>
      </c>
      <c r="D51" s="49">
        <v>3999.9999999999995</v>
      </c>
      <c r="E51" s="49">
        <v>-0.9984655870445293</v>
      </c>
      <c r="F51" s="49">
        <v>4000</v>
      </c>
      <c r="G51" s="49">
        <v>1684.210526315789</v>
      </c>
      <c r="H51" s="49">
        <v>511.62790697674524</v>
      </c>
      <c r="I51" s="3"/>
    </row>
    <row r="52" spans="2:9" ht="12.75">
      <c r="B52" s="39" t="s">
        <v>123</v>
      </c>
      <c r="C52" s="39" t="s">
        <v>46</v>
      </c>
      <c r="D52" s="49">
        <v>11061.53846153846</v>
      </c>
      <c r="E52" s="42">
        <v>0</v>
      </c>
      <c r="F52" s="49">
        <v>11500</v>
      </c>
      <c r="G52" s="42">
        <v>1E+30</v>
      </c>
      <c r="H52" s="49">
        <v>438.4615384615396</v>
      </c>
      <c r="I52" s="3"/>
    </row>
    <row r="53" spans="2:9" ht="12.75">
      <c r="B53" s="39" t="s">
        <v>125</v>
      </c>
      <c r="C53" s="39" t="s">
        <v>47</v>
      </c>
      <c r="D53" s="49">
        <v>1600</v>
      </c>
      <c r="E53" s="49">
        <v>8.626435222672171</v>
      </c>
      <c r="F53" s="49">
        <v>1600</v>
      </c>
      <c r="G53" s="42">
        <v>44.00000000000008</v>
      </c>
      <c r="H53" s="49">
        <v>61.538461538473214</v>
      </c>
      <c r="I53" s="3"/>
    </row>
    <row r="54" spans="2:9" ht="12.75">
      <c r="B54" s="39" t="s">
        <v>127</v>
      </c>
      <c r="C54" s="39" t="s">
        <v>48</v>
      </c>
      <c r="D54" s="42">
        <v>-1.1368683772161603E-13</v>
      </c>
      <c r="E54" s="49">
        <v>6.651012145748992</v>
      </c>
      <c r="F54" s="42">
        <v>0</v>
      </c>
      <c r="G54" s="49">
        <v>207.56756756756735</v>
      </c>
      <c r="H54" s="42">
        <v>44.00000000000006</v>
      </c>
      <c r="I54" s="3"/>
    </row>
    <row r="55" spans="2:9" ht="12.75">
      <c r="B55" s="39" t="s">
        <v>129</v>
      </c>
      <c r="C55" s="39" t="s">
        <v>81</v>
      </c>
      <c r="D55" s="42">
        <v>1.1368683772161603E-13</v>
      </c>
      <c r="E55" s="49">
        <v>13.8</v>
      </c>
      <c r="F55" s="42">
        <v>0</v>
      </c>
      <c r="G55" s="49">
        <v>50.76923076923086</v>
      </c>
      <c r="H55" s="49">
        <v>249.23076923076914</v>
      </c>
      <c r="I55" s="3"/>
    </row>
    <row r="56" spans="2:9" ht="12.75">
      <c r="B56" s="39" t="s">
        <v>131</v>
      </c>
      <c r="C56" s="39" t="s">
        <v>51</v>
      </c>
      <c r="D56" s="42">
        <v>4.547473508864641E-13</v>
      </c>
      <c r="E56" s="49">
        <v>10.952631578947368</v>
      </c>
      <c r="F56" s="42">
        <v>0</v>
      </c>
      <c r="G56" s="49">
        <v>969.6563011456624</v>
      </c>
      <c r="H56" s="49">
        <v>590.7692307692305</v>
      </c>
      <c r="I56" s="3"/>
    </row>
    <row r="57" spans="2:9" ht="12.75">
      <c r="B57" s="39" t="s">
        <v>133</v>
      </c>
      <c r="C57" s="39" t="s">
        <v>50</v>
      </c>
      <c r="D57" s="42">
        <v>0</v>
      </c>
      <c r="E57" s="49">
        <v>4.036842105263152</v>
      </c>
      <c r="F57" s="42">
        <v>0</v>
      </c>
      <c r="G57" s="42">
        <v>1E+30</v>
      </c>
      <c r="H57" s="49">
        <v>1289.3990384615377</v>
      </c>
      <c r="I57" s="3"/>
    </row>
    <row r="58" spans="2:9" ht="12.75">
      <c r="B58" s="39" t="s">
        <v>135</v>
      </c>
      <c r="C58" s="39" t="s">
        <v>52</v>
      </c>
      <c r="D58" s="42">
        <v>3.410605131648481E-13</v>
      </c>
      <c r="E58" s="49">
        <v>6.651012145748992</v>
      </c>
      <c r="F58" s="42">
        <v>0</v>
      </c>
      <c r="G58" s="49">
        <v>207.56756756756735</v>
      </c>
      <c r="H58" s="42">
        <v>44.00000000000006</v>
      </c>
      <c r="I58" s="3"/>
    </row>
    <row r="59" spans="2:9" ht="12.75">
      <c r="B59" s="39" t="s">
        <v>137</v>
      </c>
      <c r="C59" s="39" t="s">
        <v>70</v>
      </c>
      <c r="D59" s="42">
        <v>3.410605131648481E-13</v>
      </c>
      <c r="E59" s="49">
        <v>13.8</v>
      </c>
      <c r="F59" s="42">
        <v>0</v>
      </c>
      <c r="G59" s="49">
        <v>50.76923076923086</v>
      </c>
      <c r="H59" s="49">
        <v>249.23076923076914</v>
      </c>
      <c r="I59" s="3"/>
    </row>
    <row r="60" spans="2:9" ht="12.75">
      <c r="B60" s="39" t="s">
        <v>139</v>
      </c>
      <c r="C60" s="39" t="s">
        <v>53</v>
      </c>
      <c r="D60" s="42">
        <v>0</v>
      </c>
      <c r="E60" s="49">
        <v>10.952631578947368</v>
      </c>
      <c r="F60" s="42">
        <v>0</v>
      </c>
      <c r="G60" s="49">
        <v>969.6563011456624</v>
      </c>
      <c r="H60" s="49">
        <v>590.7692307692305</v>
      </c>
      <c r="I60" s="3"/>
    </row>
    <row r="61" spans="2:9" ht="12.75">
      <c r="B61" s="39" t="s">
        <v>141</v>
      </c>
      <c r="C61" s="39" t="s">
        <v>54</v>
      </c>
      <c r="D61" s="42">
        <v>0</v>
      </c>
      <c r="E61" s="49">
        <v>4.605263157894733</v>
      </c>
      <c r="F61" s="42">
        <v>0</v>
      </c>
      <c r="G61" s="42">
        <v>1E+30</v>
      </c>
      <c r="H61" s="49">
        <v>1422.7851458885932</v>
      </c>
      <c r="I61" s="3"/>
    </row>
    <row r="62" spans="2:9" ht="12.75">
      <c r="B62" s="39" t="s">
        <v>143</v>
      </c>
      <c r="C62" s="39" t="s">
        <v>58</v>
      </c>
      <c r="D62" s="42">
        <v>3.410605131648481E-12</v>
      </c>
      <c r="E62" s="42">
        <v>24.640000000000065</v>
      </c>
      <c r="F62" s="42">
        <v>0</v>
      </c>
      <c r="G62" s="42">
        <v>209.99999999999136</v>
      </c>
      <c r="H62" s="42">
        <v>40.00000000000776</v>
      </c>
      <c r="I62" s="3"/>
    </row>
    <row r="63" spans="2:9" ht="12.75">
      <c r="B63" s="39" t="s">
        <v>145</v>
      </c>
      <c r="C63" s="39" t="s">
        <v>59</v>
      </c>
      <c r="D63" s="42">
        <v>0</v>
      </c>
      <c r="E63" s="49">
        <v>9.318421052631576</v>
      </c>
      <c r="F63" s="42">
        <v>0</v>
      </c>
      <c r="G63" s="49">
        <v>1531.8939883645762</v>
      </c>
      <c r="H63" s="42">
        <v>560</v>
      </c>
      <c r="I63" s="3"/>
    </row>
    <row r="64" spans="2:9" ht="12.75">
      <c r="B64" s="39" t="s">
        <v>147</v>
      </c>
      <c r="C64" s="39" t="s">
        <v>60</v>
      </c>
      <c r="D64" s="42">
        <v>0</v>
      </c>
      <c r="E64" s="49">
        <v>6.651012145748992</v>
      </c>
      <c r="F64" s="42">
        <v>0</v>
      </c>
      <c r="G64" s="49">
        <v>207.56756756756735</v>
      </c>
      <c r="H64" s="42">
        <v>44.00000000000006</v>
      </c>
      <c r="I64" s="3"/>
    </row>
    <row r="65" spans="2:9" ht="12.75">
      <c r="B65" s="39" t="s">
        <v>149</v>
      </c>
      <c r="C65" s="39" t="s">
        <v>71</v>
      </c>
      <c r="D65" s="42">
        <v>2.2737367544323206E-13</v>
      </c>
      <c r="E65" s="49">
        <v>13.8</v>
      </c>
      <c r="F65" s="42">
        <v>0</v>
      </c>
      <c r="G65" s="49">
        <v>50.76923076923086</v>
      </c>
      <c r="H65" s="49">
        <v>249.23076923076914</v>
      </c>
      <c r="I65" s="3"/>
    </row>
    <row r="66" spans="2:9" ht="12.75">
      <c r="B66" s="39" t="s">
        <v>151</v>
      </c>
      <c r="C66" s="39" t="s">
        <v>57</v>
      </c>
      <c r="D66" s="42">
        <v>0</v>
      </c>
      <c r="E66" s="49">
        <v>10.952631578947368</v>
      </c>
      <c r="F66" s="42">
        <v>0</v>
      </c>
      <c r="G66" s="49">
        <v>969.6563011456624</v>
      </c>
      <c r="H66" s="49">
        <v>590.7692307692305</v>
      </c>
      <c r="I66" s="3"/>
    </row>
    <row r="67" spans="2:9" ht="12.75">
      <c r="B67" s="39" t="s">
        <v>153</v>
      </c>
      <c r="C67" s="39" t="s">
        <v>61</v>
      </c>
      <c r="D67" s="42">
        <v>0</v>
      </c>
      <c r="E67" s="49">
        <v>6.651012145748992</v>
      </c>
      <c r="F67" s="42">
        <v>0</v>
      </c>
      <c r="G67" s="49">
        <v>207.56756756756735</v>
      </c>
      <c r="H67" s="42">
        <v>44.00000000000006</v>
      </c>
      <c r="I67" s="3"/>
    </row>
    <row r="68" spans="2:9" ht="12.75">
      <c r="B68" s="39" t="s">
        <v>155</v>
      </c>
      <c r="C68" s="39" t="s">
        <v>55</v>
      </c>
      <c r="D68" s="42">
        <v>5.6843418860808015E-12</v>
      </c>
      <c r="E68" s="49">
        <v>19.6</v>
      </c>
      <c r="F68" s="42">
        <v>0</v>
      </c>
      <c r="G68" s="49">
        <v>335.9999999999873</v>
      </c>
      <c r="H68" s="42">
        <v>64.00000000001263</v>
      </c>
      <c r="I68" s="3"/>
    </row>
    <row r="69" spans="2:9" ht="12.75">
      <c r="B69" s="39" t="s">
        <v>157</v>
      </c>
      <c r="C69" s="39" t="s">
        <v>62</v>
      </c>
      <c r="D69" s="42">
        <v>0</v>
      </c>
      <c r="E69" s="49">
        <v>10.952631578947368</v>
      </c>
      <c r="F69" s="42">
        <v>0</v>
      </c>
      <c r="G69" s="49">
        <v>969.6563011456624</v>
      </c>
      <c r="H69" s="49">
        <v>590.7692307692305</v>
      </c>
      <c r="I69" s="3"/>
    </row>
    <row r="70" spans="2:9" ht="12.75">
      <c r="B70" s="39" t="s">
        <v>159</v>
      </c>
      <c r="C70" s="39" t="s">
        <v>72</v>
      </c>
      <c r="D70" s="42">
        <v>-4.547473508864641E-13</v>
      </c>
      <c r="E70" s="49">
        <v>10.1</v>
      </c>
      <c r="F70" s="42">
        <v>0</v>
      </c>
      <c r="G70" s="49">
        <v>2199.3117408906883</v>
      </c>
      <c r="H70" s="42">
        <v>1E+30</v>
      </c>
      <c r="I70" s="3"/>
    </row>
    <row r="71" spans="2:9" ht="12.75">
      <c r="B71" s="39" t="s">
        <v>161</v>
      </c>
      <c r="C71" s="39" t="s">
        <v>56</v>
      </c>
      <c r="D71" s="42">
        <v>-4.547473508864641E-13</v>
      </c>
      <c r="E71" s="49">
        <v>6.4999999999999964</v>
      </c>
      <c r="F71" s="42">
        <v>0</v>
      </c>
      <c r="G71" s="42">
        <v>1E+30</v>
      </c>
      <c r="H71" s="49">
        <v>2171.6194331983793</v>
      </c>
      <c r="I71" s="3"/>
    </row>
    <row r="72" spans="2:9" ht="12.75">
      <c r="B72" s="39" t="s">
        <v>163</v>
      </c>
      <c r="C72" s="39" t="s">
        <v>73</v>
      </c>
      <c r="D72" s="42">
        <v>0</v>
      </c>
      <c r="E72" s="49">
        <v>10.952631578947368</v>
      </c>
      <c r="F72" s="42">
        <v>0</v>
      </c>
      <c r="G72" s="49">
        <v>969.6563011456624</v>
      </c>
      <c r="H72" s="49">
        <v>590.7692307692305</v>
      </c>
      <c r="I72" s="3"/>
    </row>
    <row r="73" spans="2:9" ht="13.5" thickBot="1">
      <c r="B73" s="38" t="s">
        <v>165</v>
      </c>
      <c r="C73" s="38" t="s">
        <v>74</v>
      </c>
      <c r="D73" s="43">
        <v>0</v>
      </c>
      <c r="E73" s="50">
        <v>10.1</v>
      </c>
      <c r="F73" s="43">
        <v>0</v>
      </c>
      <c r="G73" s="50">
        <v>1000</v>
      </c>
      <c r="H73" s="43">
        <v>1E+30</v>
      </c>
      <c r="I73" s="3"/>
    </row>
    <row r="74" spans="4:9" ht="12.75">
      <c r="D74" s="3"/>
      <c r="E74" s="3"/>
      <c r="F74" s="3"/>
      <c r="G74" s="3"/>
      <c r="H74" s="3"/>
      <c r="I74" s="3"/>
    </row>
    <row r="75" spans="4:9" ht="12.75">
      <c r="D75" s="3"/>
      <c r="E75" s="3"/>
      <c r="F75" s="3"/>
      <c r="G75" s="3"/>
      <c r="H75" s="3"/>
      <c r="I75" s="3"/>
    </row>
    <row r="76" spans="4:9" ht="12.75">
      <c r="D76" s="3"/>
      <c r="E76" s="3"/>
      <c r="F76" s="3"/>
      <c r="G76" s="3"/>
      <c r="H76" s="3"/>
      <c r="I76" s="3"/>
    </row>
    <row r="77" spans="4:9" ht="12.75">
      <c r="D77" s="3"/>
      <c r="E77" s="3"/>
      <c r="F77" s="3"/>
      <c r="G77" s="3"/>
      <c r="H77" s="3"/>
      <c r="I77" s="3"/>
    </row>
    <row r="78" spans="4:9" ht="12.75">
      <c r="D78" s="3"/>
      <c r="E78" s="3"/>
      <c r="F78" s="3"/>
      <c r="G78" s="3"/>
      <c r="H78" s="3"/>
      <c r="I78" s="3"/>
    </row>
    <row r="79" spans="4:9" ht="12.75">
      <c r="D79" s="3"/>
      <c r="E79" s="3"/>
      <c r="F79" s="3"/>
      <c r="G79" s="3"/>
      <c r="H79" s="3"/>
      <c r="I79" s="3"/>
    </row>
    <row r="80" spans="4:9" ht="12.75">
      <c r="D80" s="3"/>
      <c r="E80" s="3"/>
      <c r="F80" s="3"/>
      <c r="G80" s="3"/>
      <c r="H80" s="3"/>
      <c r="I80" s="3"/>
    </row>
    <row r="81" spans="4:9" ht="12.75">
      <c r="D81" s="3"/>
      <c r="E81" s="3"/>
      <c r="F81" s="3"/>
      <c r="G81" s="3"/>
      <c r="H81" s="3"/>
      <c r="I81" s="3"/>
    </row>
    <row r="82" spans="4:9" ht="12.75">
      <c r="D82" s="3"/>
      <c r="E82" s="3"/>
      <c r="F82" s="3"/>
      <c r="G82" s="3"/>
      <c r="H82" s="3"/>
      <c r="I82" s="3"/>
    </row>
    <row r="83" spans="4:9" ht="12.75">
      <c r="D83" s="3"/>
      <c r="E83" s="3"/>
      <c r="F83" s="3"/>
      <c r="G83" s="3"/>
      <c r="H83" s="3"/>
      <c r="I83" s="3"/>
    </row>
    <row r="84" spans="4:9" ht="12.75">
      <c r="D84" s="3"/>
      <c r="E84" s="3"/>
      <c r="F84" s="3"/>
      <c r="G84" s="3"/>
      <c r="H84" s="3"/>
      <c r="I84" s="3"/>
    </row>
    <row r="85" spans="4:9" ht="12.75">
      <c r="D85" s="3"/>
      <c r="E85" s="3"/>
      <c r="F85" s="3"/>
      <c r="G85" s="3"/>
      <c r="H85" s="3"/>
      <c r="I85" s="3"/>
    </row>
    <row r="86" spans="4:9" ht="12.75">
      <c r="D86" s="3"/>
      <c r="E86" s="3"/>
      <c r="F86" s="3"/>
      <c r="G86" s="3"/>
      <c r="H86" s="3"/>
      <c r="I86" s="3"/>
    </row>
    <row r="87" spans="4:9" ht="12.75">
      <c r="D87" s="3"/>
      <c r="E87" s="3"/>
      <c r="F87" s="3"/>
      <c r="G87" s="3"/>
      <c r="H87" s="3"/>
      <c r="I87" s="3"/>
    </row>
    <row r="88" spans="4:9" ht="12.75">
      <c r="D88" s="3"/>
      <c r="E88" s="3"/>
      <c r="F88" s="3"/>
      <c r="G88" s="3"/>
      <c r="H88" s="3"/>
      <c r="I88" s="3"/>
    </row>
    <row r="89" spans="4:9" ht="12.75">
      <c r="D89" s="3"/>
      <c r="E89" s="3"/>
      <c r="F89" s="3"/>
      <c r="G89" s="3"/>
      <c r="H89" s="3"/>
      <c r="I89" s="3"/>
    </row>
    <row r="90" spans="4:9" ht="12.75">
      <c r="D90" s="3"/>
      <c r="E90" s="3"/>
      <c r="F90" s="3"/>
      <c r="G90" s="3"/>
      <c r="H90" s="3"/>
      <c r="I90" s="3"/>
    </row>
    <row r="91" spans="4:9" ht="12.75">
      <c r="D91" s="3"/>
      <c r="E91" s="3"/>
      <c r="F91" s="3"/>
      <c r="G91" s="3"/>
      <c r="H91" s="3"/>
      <c r="I91" s="3"/>
    </row>
    <row r="92" spans="4:9" ht="12.75">
      <c r="D92" s="3"/>
      <c r="E92" s="3"/>
      <c r="F92" s="3"/>
      <c r="G92" s="3"/>
      <c r="H92" s="3"/>
      <c r="I92" s="3"/>
    </row>
    <row r="93" spans="4:9" ht="12.75">
      <c r="D93" s="3"/>
      <c r="E93" s="3"/>
      <c r="F93" s="3"/>
      <c r="G93" s="3"/>
      <c r="H93" s="3"/>
      <c r="I93" s="3"/>
    </row>
    <row r="94" spans="4:9" ht="12.75">
      <c r="D94" s="3"/>
      <c r="E94" s="3"/>
      <c r="F94" s="3"/>
      <c r="G94" s="3"/>
      <c r="H94" s="3"/>
      <c r="I94" s="3"/>
    </row>
    <row r="95" spans="4:9" ht="12.75">
      <c r="D95" s="3"/>
      <c r="E95" s="3"/>
      <c r="F95" s="3"/>
      <c r="G95" s="3"/>
      <c r="H95" s="3"/>
      <c r="I95" s="3"/>
    </row>
    <row r="96" spans="4:9" ht="12.75">
      <c r="D96" s="3"/>
      <c r="E96" s="3"/>
      <c r="F96" s="3"/>
      <c r="G96" s="3"/>
      <c r="H96" s="3"/>
      <c r="I96" s="3"/>
    </row>
    <row r="97" spans="4:9" ht="12.75">
      <c r="D97" s="3"/>
      <c r="E97" s="3"/>
      <c r="F97" s="3"/>
      <c r="G97" s="3"/>
      <c r="H97" s="3"/>
      <c r="I97" s="3"/>
    </row>
    <row r="98" spans="4:9" ht="12.75">
      <c r="D98" s="3"/>
      <c r="E98" s="3"/>
      <c r="F98" s="3"/>
      <c r="G98" s="3"/>
      <c r="H98" s="3"/>
      <c r="I98" s="3"/>
    </row>
    <row r="99" spans="4:9" ht="12.75">
      <c r="D99" s="3"/>
      <c r="E99" s="3"/>
      <c r="F99" s="3"/>
      <c r="G99" s="3"/>
      <c r="H99" s="3"/>
      <c r="I99" s="3"/>
    </row>
    <row r="100" spans="4:9" ht="12.75">
      <c r="D100" s="3"/>
      <c r="E100" s="3"/>
      <c r="F100" s="3"/>
      <c r="G100" s="3"/>
      <c r="H100" s="3"/>
      <c r="I100" s="3"/>
    </row>
    <row r="101" spans="4:9" ht="12.75">
      <c r="D101" s="3"/>
      <c r="E101" s="3"/>
      <c r="F101" s="3"/>
      <c r="G101" s="3"/>
      <c r="H101" s="3"/>
      <c r="I101" s="3"/>
    </row>
    <row r="102" spans="4:9" ht="12.75">
      <c r="D102" s="3"/>
      <c r="E102" s="3"/>
      <c r="F102" s="3"/>
      <c r="G102" s="3"/>
      <c r="H102" s="3"/>
      <c r="I102" s="3"/>
    </row>
    <row r="103" spans="4:9" ht="12.75">
      <c r="D103" s="3"/>
      <c r="E103" s="3"/>
      <c r="F103" s="3"/>
      <c r="G103" s="3"/>
      <c r="H103" s="3"/>
      <c r="I103" s="3"/>
    </row>
    <row r="104" spans="4:9" ht="12.75">
      <c r="D104" s="3"/>
      <c r="E104" s="3"/>
      <c r="F104" s="3"/>
      <c r="G104" s="3"/>
      <c r="H104" s="3"/>
      <c r="I104" s="3"/>
    </row>
    <row r="105" spans="4:9" ht="12.75">
      <c r="D105" s="3"/>
      <c r="E105" s="3"/>
      <c r="F105" s="3"/>
      <c r="G105" s="3"/>
      <c r="H105" s="3"/>
      <c r="I105" s="3"/>
    </row>
    <row r="106" spans="4:9" ht="12.75">
      <c r="D106" s="3"/>
      <c r="E106" s="3"/>
      <c r="F106" s="3"/>
      <c r="G106" s="3"/>
      <c r="H106" s="3"/>
      <c r="I106" s="3"/>
    </row>
    <row r="107" spans="4:9" ht="12.75">
      <c r="D107" s="3"/>
      <c r="E107" s="3"/>
      <c r="F107" s="3"/>
      <c r="G107" s="3"/>
      <c r="H107" s="3"/>
      <c r="I107" s="3"/>
    </row>
    <row r="108" spans="4:9" ht="12.75">
      <c r="D108" s="3"/>
      <c r="E108" s="3"/>
      <c r="F108" s="3"/>
      <c r="G108" s="3"/>
      <c r="H108" s="3"/>
      <c r="I108" s="3"/>
    </row>
    <row r="109" spans="4:9" ht="12.75">
      <c r="D109" s="3"/>
      <c r="E109" s="3"/>
      <c r="F109" s="3"/>
      <c r="G109" s="3"/>
      <c r="H109" s="3"/>
      <c r="I109" s="3"/>
    </row>
    <row r="110" spans="4:9" ht="12.75">
      <c r="D110" s="3"/>
      <c r="E110" s="3"/>
      <c r="F110" s="3"/>
      <c r="G110" s="3"/>
      <c r="H110" s="3"/>
      <c r="I110" s="3"/>
    </row>
    <row r="111" spans="4:9" ht="12.75">
      <c r="D111" s="3"/>
      <c r="E111" s="3"/>
      <c r="F111" s="3"/>
      <c r="G111" s="3"/>
      <c r="H111" s="3"/>
      <c r="I111" s="3"/>
    </row>
    <row r="112" spans="4:9" ht="12.75">
      <c r="D112" s="3"/>
      <c r="E112" s="3"/>
      <c r="F112" s="3"/>
      <c r="G112" s="3"/>
      <c r="H112" s="3"/>
      <c r="I112" s="3"/>
    </row>
    <row r="113" spans="4:9" ht="12.75">
      <c r="D113" s="3"/>
      <c r="E113" s="3"/>
      <c r="F113" s="3"/>
      <c r="G113" s="3"/>
      <c r="H113" s="3"/>
      <c r="I113" s="3"/>
    </row>
    <row r="114" spans="4:9" ht="12.75">
      <c r="D114" s="3"/>
      <c r="E114" s="3"/>
      <c r="F114" s="3"/>
      <c r="G114" s="3"/>
      <c r="H114" s="3"/>
      <c r="I114" s="3"/>
    </row>
    <row r="115" spans="4:9" ht="12.75">
      <c r="D115" s="3"/>
      <c r="E115" s="3"/>
      <c r="F115" s="3"/>
      <c r="G115" s="3"/>
      <c r="H115" s="3"/>
      <c r="I115" s="3"/>
    </row>
    <row r="116" spans="4:9" ht="12.75">
      <c r="D116" s="3"/>
      <c r="E116" s="3"/>
      <c r="F116" s="3"/>
      <c r="G116" s="3"/>
      <c r="H116" s="3"/>
      <c r="I116" s="3"/>
    </row>
    <row r="117" spans="4:9" ht="12.75">
      <c r="D117" s="3"/>
      <c r="E117" s="3"/>
      <c r="F117" s="3"/>
      <c r="G117" s="3"/>
      <c r="H117" s="3"/>
      <c r="I117" s="3"/>
    </row>
    <row r="118" spans="4:9" ht="12.75">
      <c r="D118" s="3"/>
      <c r="E118" s="3"/>
      <c r="F118" s="3"/>
      <c r="G118" s="3"/>
      <c r="H118" s="3"/>
      <c r="I118" s="3"/>
    </row>
    <row r="119" spans="4:9" ht="12.75">
      <c r="D119" s="3"/>
      <c r="E119" s="3"/>
      <c r="F119" s="3"/>
      <c r="G119" s="3"/>
      <c r="H119" s="3"/>
      <c r="I119" s="3"/>
    </row>
    <row r="120" spans="4:9" ht="12.75">
      <c r="D120" s="3"/>
      <c r="E120" s="3"/>
      <c r="F120" s="3"/>
      <c r="G120" s="3"/>
      <c r="H120" s="3"/>
      <c r="I120" s="3"/>
    </row>
    <row r="121" spans="4:9" ht="12.75">
      <c r="D121" s="3"/>
      <c r="E121" s="3"/>
      <c r="F121" s="3"/>
      <c r="G121" s="3"/>
      <c r="H121" s="3"/>
      <c r="I121" s="3"/>
    </row>
    <row r="122" spans="4:9" ht="12.75">
      <c r="D122" s="3"/>
      <c r="E122" s="3"/>
      <c r="F122" s="3"/>
      <c r="G122" s="3"/>
      <c r="H122" s="3"/>
      <c r="I122" s="3"/>
    </row>
    <row r="123" spans="4:9" ht="12.75">
      <c r="D123" s="3"/>
      <c r="E123" s="3"/>
      <c r="F123" s="3"/>
      <c r="G123" s="3"/>
      <c r="H123" s="3"/>
      <c r="I123" s="3"/>
    </row>
    <row r="124" spans="4:9" ht="12.75">
      <c r="D124" s="3"/>
      <c r="E124" s="3"/>
      <c r="F124" s="3"/>
      <c r="G124" s="3"/>
      <c r="H124" s="3"/>
      <c r="I124" s="3"/>
    </row>
    <row r="125" spans="4:9" ht="12.75">
      <c r="D125" s="3"/>
      <c r="E125" s="3"/>
      <c r="F125" s="3"/>
      <c r="G125" s="3"/>
      <c r="H125" s="3"/>
      <c r="I125" s="3"/>
    </row>
    <row r="126" spans="4:9" ht="12.75">
      <c r="D126" s="3"/>
      <c r="E126" s="3"/>
      <c r="F126" s="3"/>
      <c r="G126" s="3"/>
      <c r="H126" s="3"/>
      <c r="I126" s="3"/>
    </row>
    <row r="127" spans="4:9" ht="12.75">
      <c r="D127" s="3"/>
      <c r="E127" s="3"/>
      <c r="F127" s="3"/>
      <c r="G127" s="3"/>
      <c r="H127" s="3"/>
      <c r="I127" s="3"/>
    </row>
    <row r="128" spans="4:9" ht="12.75">
      <c r="D128" s="3"/>
      <c r="E128" s="3"/>
      <c r="F128" s="3"/>
      <c r="G128" s="3"/>
      <c r="H128" s="3"/>
      <c r="I128" s="3"/>
    </row>
    <row r="129" spans="4:9" ht="12.75">
      <c r="D129" s="3"/>
      <c r="E129" s="3"/>
      <c r="F129" s="3"/>
      <c r="G129" s="3"/>
      <c r="H129" s="3"/>
      <c r="I129" s="3"/>
    </row>
    <row r="130" spans="4:9" ht="12.75">
      <c r="D130" s="3"/>
      <c r="E130" s="3"/>
      <c r="F130" s="3"/>
      <c r="G130" s="3"/>
      <c r="H130" s="3"/>
      <c r="I130" s="3"/>
    </row>
    <row r="131" spans="4:9" ht="12.75">
      <c r="D131" s="3"/>
      <c r="E131" s="3"/>
      <c r="F131" s="3"/>
      <c r="G131" s="3"/>
      <c r="H131" s="3"/>
      <c r="I131" s="3"/>
    </row>
    <row r="132" spans="4:9" ht="12.75">
      <c r="D132" s="3"/>
      <c r="E132" s="3"/>
      <c r="F132" s="3"/>
      <c r="G132" s="3"/>
      <c r="H132" s="3"/>
      <c r="I132" s="3"/>
    </row>
    <row r="133" spans="4:9" ht="12.75">
      <c r="D133" s="3"/>
      <c r="E133" s="3"/>
      <c r="F133" s="3"/>
      <c r="G133" s="3"/>
      <c r="H133" s="3"/>
      <c r="I133" s="3"/>
    </row>
    <row r="134" spans="4:9" ht="12.75">
      <c r="D134" s="3"/>
      <c r="E134" s="3"/>
      <c r="F134" s="3"/>
      <c r="G134" s="3"/>
      <c r="H134" s="3"/>
      <c r="I134" s="3"/>
    </row>
    <row r="135" spans="4:9" ht="12.75">
      <c r="D135" s="3"/>
      <c r="E135" s="3"/>
      <c r="F135" s="3"/>
      <c r="G135" s="3"/>
      <c r="H135" s="3"/>
      <c r="I135" s="3"/>
    </row>
    <row r="136" spans="4:9" ht="12.75">
      <c r="D136" s="3"/>
      <c r="E136" s="3"/>
      <c r="F136" s="3"/>
      <c r="G136" s="3"/>
      <c r="H136" s="3"/>
      <c r="I136" s="3"/>
    </row>
    <row r="137" spans="4:9" ht="12.75">
      <c r="D137" s="3"/>
      <c r="E137" s="3"/>
      <c r="F137" s="3"/>
      <c r="G137" s="3"/>
      <c r="H137" s="3"/>
      <c r="I137" s="3"/>
    </row>
    <row r="138" spans="4:9" ht="12.75">
      <c r="D138" s="3"/>
      <c r="E138" s="3"/>
      <c r="F138" s="3"/>
      <c r="G138" s="3"/>
      <c r="H138" s="3"/>
      <c r="I138" s="3"/>
    </row>
    <row r="139" spans="4:9" ht="12.75">
      <c r="D139" s="3"/>
      <c r="E139" s="3"/>
      <c r="F139" s="3"/>
      <c r="G139" s="3"/>
      <c r="H139" s="3"/>
      <c r="I139" s="3"/>
    </row>
    <row r="140" spans="4:9" ht="12.75">
      <c r="D140" s="3"/>
      <c r="E140" s="3"/>
      <c r="F140" s="3"/>
      <c r="G140" s="3"/>
      <c r="H140" s="3"/>
      <c r="I140" s="3"/>
    </row>
    <row r="141" spans="4:9" ht="12.75">
      <c r="D141" s="3"/>
      <c r="E141" s="3"/>
      <c r="F141" s="3"/>
      <c r="G141" s="3"/>
      <c r="H141" s="3"/>
      <c r="I141" s="3"/>
    </row>
    <row r="142" spans="4:9" ht="12.75">
      <c r="D142" s="3"/>
      <c r="E142" s="3"/>
      <c r="F142" s="3"/>
      <c r="G142" s="3"/>
      <c r="H142" s="3"/>
      <c r="I142" s="3"/>
    </row>
    <row r="143" spans="4:9" ht="12.75">
      <c r="D143" s="3"/>
      <c r="E143" s="3"/>
      <c r="F143" s="3"/>
      <c r="G143" s="3"/>
      <c r="H143" s="3"/>
      <c r="I143" s="3"/>
    </row>
    <row r="144" spans="4:9" ht="12.75">
      <c r="D144" s="3"/>
      <c r="E144" s="3"/>
      <c r="F144" s="3"/>
      <c r="G144" s="3"/>
      <c r="H144" s="3"/>
      <c r="I144" s="3"/>
    </row>
    <row r="145" spans="4:9" ht="12.75">
      <c r="D145" s="3"/>
      <c r="E145" s="3"/>
      <c r="F145" s="3"/>
      <c r="G145" s="3"/>
      <c r="H145" s="3"/>
      <c r="I145" s="3"/>
    </row>
    <row r="146" spans="4:9" ht="12.75">
      <c r="D146" s="3"/>
      <c r="E146" s="3"/>
      <c r="F146" s="3"/>
      <c r="G146" s="3"/>
      <c r="H146" s="3"/>
      <c r="I146" s="3"/>
    </row>
    <row r="147" spans="4:9" ht="12.75">
      <c r="D147" s="3"/>
      <c r="E147" s="3"/>
      <c r="F147" s="3"/>
      <c r="G147" s="3"/>
      <c r="H147" s="3"/>
      <c r="I147" s="3"/>
    </row>
    <row r="148" spans="4:9" ht="12.75">
      <c r="D148" s="3"/>
      <c r="E148" s="3"/>
      <c r="F148" s="3"/>
      <c r="G148" s="3"/>
      <c r="H148" s="3"/>
      <c r="I148" s="3"/>
    </row>
    <row r="149" spans="4:9" ht="12.75">
      <c r="D149" s="3"/>
      <c r="E149" s="3"/>
      <c r="F149" s="3"/>
      <c r="G149" s="3"/>
      <c r="H149" s="3"/>
      <c r="I149" s="3"/>
    </row>
    <row r="150" spans="4:9" ht="12.75">
      <c r="D150" s="3"/>
      <c r="E150" s="3"/>
      <c r="F150" s="3"/>
      <c r="G150" s="3"/>
      <c r="H150" s="3"/>
      <c r="I150" s="3"/>
    </row>
    <row r="151" spans="4:9" ht="12.75">
      <c r="D151" s="3"/>
      <c r="E151" s="3"/>
      <c r="F151" s="3"/>
      <c r="G151" s="3"/>
      <c r="H151" s="3"/>
      <c r="I151" s="3"/>
    </row>
    <row r="152" spans="4:9" ht="12.75">
      <c r="D152" s="3"/>
      <c r="E152" s="3"/>
      <c r="F152" s="3"/>
      <c r="G152" s="3"/>
      <c r="H152" s="3"/>
      <c r="I152" s="3"/>
    </row>
    <row r="153" spans="4:9" ht="12.75">
      <c r="D153" s="3"/>
      <c r="E153" s="3"/>
      <c r="F153" s="3"/>
      <c r="G153" s="3"/>
      <c r="H153" s="3"/>
      <c r="I153" s="3"/>
    </row>
    <row r="154" spans="4:9" ht="12.75">
      <c r="D154" s="3"/>
      <c r="E154" s="3"/>
      <c r="F154" s="3"/>
      <c r="G154" s="3"/>
      <c r="H154" s="3"/>
      <c r="I154" s="3"/>
    </row>
    <row r="155" spans="4:9" ht="12.75">
      <c r="D155" s="3"/>
      <c r="E155" s="3"/>
      <c r="F155" s="3"/>
      <c r="G155" s="3"/>
      <c r="H155" s="3"/>
      <c r="I155" s="3"/>
    </row>
    <row r="156" spans="4:9" ht="12.75">
      <c r="D156" s="3"/>
      <c r="E156" s="3"/>
      <c r="F156" s="3"/>
      <c r="G156" s="3"/>
      <c r="H156" s="3"/>
      <c r="I156" s="3"/>
    </row>
    <row r="157" spans="4:9" ht="12.75">
      <c r="D157" s="3"/>
      <c r="E157" s="3"/>
      <c r="F157" s="3"/>
      <c r="G157" s="3"/>
      <c r="H157" s="3"/>
      <c r="I157" s="3"/>
    </row>
    <row r="158" spans="4:9" ht="12.75">
      <c r="D158" s="3"/>
      <c r="E158" s="3"/>
      <c r="F158" s="3"/>
      <c r="G158" s="3"/>
      <c r="H158" s="3"/>
      <c r="I158" s="3"/>
    </row>
    <row r="159" spans="4:9" ht="12.75">
      <c r="D159" s="3"/>
      <c r="E159" s="3"/>
      <c r="F159" s="3"/>
      <c r="G159" s="3"/>
      <c r="H159" s="3"/>
      <c r="I159" s="3"/>
    </row>
    <row r="160" spans="4:9" ht="12.75">
      <c r="D160" s="3"/>
      <c r="E160" s="3"/>
      <c r="F160" s="3"/>
      <c r="G160" s="3"/>
      <c r="H160" s="3"/>
      <c r="I160" s="3"/>
    </row>
    <row r="161" spans="4:9" ht="12.75">
      <c r="D161" s="3"/>
      <c r="E161" s="3"/>
      <c r="F161" s="3"/>
      <c r="G161" s="3"/>
      <c r="H161" s="3"/>
      <c r="I161" s="3"/>
    </row>
    <row r="162" spans="4:9" ht="12.75">
      <c r="D162" s="3"/>
      <c r="E162" s="3"/>
      <c r="F162" s="3"/>
      <c r="G162" s="3"/>
      <c r="H162" s="3"/>
      <c r="I162" s="3"/>
    </row>
    <row r="163" spans="4:9" ht="12.75">
      <c r="D163" s="3"/>
      <c r="E163" s="3"/>
      <c r="F163" s="3"/>
      <c r="G163" s="3"/>
      <c r="H163" s="3"/>
      <c r="I163" s="3"/>
    </row>
    <row r="164" spans="4:9" ht="12.75">
      <c r="D164" s="3"/>
      <c r="E164" s="3"/>
      <c r="F164" s="3"/>
      <c r="G164" s="3"/>
      <c r="H164" s="3"/>
      <c r="I164" s="3"/>
    </row>
    <row r="165" spans="4:9" ht="12.75">
      <c r="D165" s="3"/>
      <c r="E165" s="3"/>
      <c r="F165" s="3"/>
      <c r="G165" s="3"/>
      <c r="H165" s="3"/>
      <c r="I165" s="3"/>
    </row>
    <row r="166" spans="4:9" ht="12.75">
      <c r="D166" s="3"/>
      <c r="E166" s="3"/>
      <c r="F166" s="3"/>
      <c r="G166" s="3"/>
      <c r="H166" s="3"/>
      <c r="I166" s="3"/>
    </row>
    <row r="167" spans="4:9" ht="12.75">
      <c r="D167" s="3"/>
      <c r="E167" s="3"/>
      <c r="F167" s="3"/>
      <c r="G167" s="3"/>
      <c r="H167" s="3"/>
      <c r="I167" s="3"/>
    </row>
    <row r="168" spans="4:9" ht="12.75">
      <c r="D168" s="3"/>
      <c r="E168" s="3"/>
      <c r="F168" s="3"/>
      <c r="G168" s="3"/>
      <c r="H168" s="3"/>
      <c r="I168" s="3"/>
    </row>
    <row r="169" spans="4:9" ht="12.75">
      <c r="D169" s="3"/>
      <c r="E169" s="3"/>
      <c r="F169" s="3"/>
      <c r="G169" s="3"/>
      <c r="H169" s="3"/>
      <c r="I169" s="3"/>
    </row>
    <row r="170" spans="4:9" ht="12.75">
      <c r="D170" s="3"/>
      <c r="E170" s="3"/>
      <c r="F170" s="3"/>
      <c r="G170" s="3"/>
      <c r="H170" s="3"/>
      <c r="I170" s="3"/>
    </row>
    <row r="171" spans="4:9" ht="12.75">
      <c r="D171" s="3"/>
      <c r="E171" s="3"/>
      <c r="F171" s="3"/>
      <c r="G171" s="3"/>
      <c r="H171" s="3"/>
      <c r="I171" s="3"/>
    </row>
    <row r="172" spans="4:9" ht="12.75">
      <c r="D172" s="3"/>
      <c r="E172" s="3"/>
      <c r="F172" s="3"/>
      <c r="G172" s="3"/>
      <c r="H172" s="3"/>
      <c r="I172" s="3"/>
    </row>
    <row r="173" spans="4:9" ht="12.75">
      <c r="D173" s="3"/>
      <c r="E173" s="3"/>
      <c r="F173" s="3"/>
      <c r="G173" s="3"/>
      <c r="H173" s="3"/>
      <c r="I173" s="3"/>
    </row>
    <row r="174" spans="4:9" ht="12.75">
      <c r="D174" s="3"/>
      <c r="E174" s="3"/>
      <c r="F174" s="3"/>
      <c r="G174" s="3"/>
      <c r="H174" s="3"/>
      <c r="I174" s="3"/>
    </row>
    <row r="175" spans="4:9" ht="12.75">
      <c r="D175" s="3"/>
      <c r="E175" s="3"/>
      <c r="F175" s="3"/>
      <c r="G175" s="3"/>
      <c r="H175" s="3"/>
      <c r="I175" s="3"/>
    </row>
    <row r="176" spans="4:9" ht="12.75">
      <c r="D176" s="3"/>
      <c r="E176" s="3"/>
      <c r="F176" s="3"/>
      <c r="G176" s="3"/>
      <c r="H176" s="3"/>
      <c r="I176" s="3"/>
    </row>
    <row r="177" spans="4:9" ht="12.75">
      <c r="D177" s="3"/>
      <c r="E177" s="3"/>
      <c r="F177" s="3"/>
      <c r="G177" s="3"/>
      <c r="H177" s="3"/>
      <c r="I177" s="3"/>
    </row>
    <row r="178" spans="4:9" ht="12.75">
      <c r="D178" s="3"/>
      <c r="E178" s="3"/>
      <c r="F178" s="3"/>
      <c r="G178" s="3"/>
      <c r="H178" s="3"/>
      <c r="I178" s="3"/>
    </row>
    <row r="179" spans="4:9" ht="12.75">
      <c r="D179" s="3"/>
      <c r="E179" s="3"/>
      <c r="F179" s="3"/>
      <c r="G179" s="3"/>
      <c r="H179" s="3"/>
      <c r="I179" s="3"/>
    </row>
    <row r="180" spans="4:9" ht="12.75">
      <c r="D180" s="3"/>
      <c r="E180" s="3"/>
      <c r="F180" s="3"/>
      <c r="G180" s="3"/>
      <c r="H180" s="3"/>
      <c r="I180" s="3"/>
    </row>
    <row r="181" spans="4:9" ht="12.75">
      <c r="D181" s="3"/>
      <c r="E181" s="3"/>
      <c r="F181" s="3"/>
      <c r="G181" s="3"/>
      <c r="H181" s="3"/>
      <c r="I181" s="3"/>
    </row>
    <row r="182" spans="4:9" ht="12.75">
      <c r="D182" s="3"/>
      <c r="E182" s="3"/>
      <c r="F182" s="3"/>
      <c r="G182" s="3"/>
      <c r="H182" s="3"/>
      <c r="I182" s="3"/>
    </row>
    <row r="183" spans="4:9" ht="12.75">
      <c r="D183" s="3"/>
      <c r="E183" s="3"/>
      <c r="F183" s="3"/>
      <c r="G183" s="3"/>
      <c r="H183" s="3"/>
      <c r="I183" s="3"/>
    </row>
    <row r="184" spans="4:9" ht="12.75">
      <c r="D184" s="3"/>
      <c r="E184" s="3"/>
      <c r="F184" s="3"/>
      <c r="G184" s="3"/>
      <c r="H184" s="3"/>
      <c r="I184" s="3"/>
    </row>
    <row r="185" spans="4:9" ht="12.75">
      <c r="D185" s="3"/>
      <c r="E185" s="3"/>
      <c r="F185" s="3"/>
      <c r="G185" s="3"/>
      <c r="H185" s="3"/>
      <c r="I185" s="3"/>
    </row>
    <row r="186" spans="4:9" ht="12.75">
      <c r="D186" s="3"/>
      <c r="E186" s="3"/>
      <c r="F186" s="3"/>
      <c r="G186" s="3"/>
      <c r="H186" s="3"/>
      <c r="I186" s="3"/>
    </row>
    <row r="187" spans="4:9" ht="12.75">
      <c r="D187" s="3"/>
      <c r="E187" s="3"/>
      <c r="F187" s="3"/>
      <c r="G187" s="3"/>
      <c r="H187" s="3"/>
      <c r="I187" s="3"/>
    </row>
    <row r="188" spans="4:9" ht="12.75">
      <c r="D188" s="3"/>
      <c r="E188" s="3"/>
      <c r="F188" s="3"/>
      <c r="G188" s="3"/>
      <c r="H188" s="3"/>
      <c r="I188" s="3"/>
    </row>
    <row r="189" spans="4:9" ht="12.75">
      <c r="D189" s="3"/>
      <c r="E189" s="3"/>
      <c r="F189" s="3"/>
      <c r="G189" s="3"/>
      <c r="H189" s="3"/>
      <c r="I189" s="3"/>
    </row>
    <row r="190" spans="4:9" ht="12.75">
      <c r="D190" s="3"/>
      <c r="E190" s="3"/>
      <c r="F190" s="3"/>
      <c r="G190" s="3"/>
      <c r="H190" s="3"/>
      <c r="I190" s="3"/>
    </row>
    <row r="191" spans="4:9" ht="12.75">
      <c r="D191" s="3"/>
      <c r="E191" s="3"/>
      <c r="F191" s="3"/>
      <c r="G191" s="3"/>
      <c r="H191" s="3"/>
      <c r="I191" s="3"/>
    </row>
    <row r="192" spans="4:9" ht="12.75">
      <c r="D192" s="3"/>
      <c r="E192" s="3"/>
      <c r="F192" s="3"/>
      <c r="G192" s="3"/>
      <c r="H192" s="3"/>
      <c r="I192" s="3"/>
    </row>
    <row r="193" spans="4:9" ht="12.75">
      <c r="D193" s="3"/>
      <c r="E193" s="3"/>
      <c r="F193" s="3"/>
      <c r="G193" s="3"/>
      <c r="H193" s="3"/>
      <c r="I193" s="3"/>
    </row>
    <row r="194" spans="4:9" ht="12.75">
      <c r="D194" s="3"/>
      <c r="E194" s="3"/>
      <c r="F194" s="3"/>
      <c r="G194" s="3"/>
      <c r="H194" s="3"/>
      <c r="I194" s="3"/>
    </row>
    <row r="195" spans="4:9" ht="12.75">
      <c r="D195" s="3"/>
      <c r="E195" s="3"/>
      <c r="F195" s="3"/>
      <c r="G195" s="3"/>
      <c r="H195" s="3"/>
      <c r="I195" s="3"/>
    </row>
    <row r="196" spans="4:9" ht="12.75">
      <c r="D196" s="3"/>
      <c r="E196" s="3"/>
      <c r="F196" s="3"/>
      <c r="G196" s="3"/>
      <c r="H196" s="3"/>
      <c r="I196" s="3"/>
    </row>
    <row r="197" spans="4:9" ht="12.75">
      <c r="D197" s="3"/>
      <c r="E197" s="3"/>
      <c r="F197" s="3"/>
      <c r="G197" s="3"/>
      <c r="H197" s="3"/>
      <c r="I197" s="3"/>
    </row>
    <row r="198" spans="4:9" ht="12.75">
      <c r="D198" s="3"/>
      <c r="E198" s="3"/>
      <c r="F198" s="3"/>
      <c r="G198" s="3"/>
      <c r="H198" s="3"/>
      <c r="I198" s="3"/>
    </row>
    <row r="199" spans="4:9" ht="12.75">
      <c r="D199" s="3"/>
      <c r="E199" s="3"/>
      <c r="F199" s="3"/>
      <c r="G199" s="3"/>
      <c r="H199" s="3"/>
      <c r="I199" s="3"/>
    </row>
    <row r="200" spans="4:9" ht="12.75">
      <c r="D200" s="3"/>
      <c r="E200" s="3"/>
      <c r="F200" s="3"/>
      <c r="G200" s="3"/>
      <c r="H200" s="3"/>
      <c r="I200" s="3"/>
    </row>
    <row r="201" spans="4:9" ht="12.75">
      <c r="D201" s="3"/>
      <c r="E201" s="3"/>
      <c r="F201" s="3"/>
      <c r="G201" s="3"/>
      <c r="H201" s="3"/>
      <c r="I201" s="3"/>
    </row>
    <row r="202" spans="4:9" ht="12.75">
      <c r="D202" s="3"/>
      <c r="E202" s="3"/>
      <c r="F202" s="3"/>
      <c r="G202" s="3"/>
      <c r="H202" s="3"/>
      <c r="I202" s="3"/>
    </row>
    <row r="203" spans="4:9" ht="12.75">
      <c r="D203" s="3"/>
      <c r="E203" s="3"/>
      <c r="F203" s="3"/>
      <c r="G203" s="3"/>
      <c r="H203" s="3"/>
      <c r="I203" s="3"/>
    </row>
    <row r="204" spans="4:9" ht="12.75">
      <c r="D204" s="3"/>
      <c r="E204" s="3"/>
      <c r="F204" s="3"/>
      <c r="G204" s="3"/>
      <c r="H204" s="3"/>
      <c r="I204" s="3"/>
    </row>
    <row r="205" spans="4:9" ht="12.75">
      <c r="D205" s="3"/>
      <c r="E205" s="3"/>
      <c r="F205" s="3"/>
      <c r="G205" s="3"/>
      <c r="H205" s="3"/>
      <c r="I205" s="3"/>
    </row>
    <row r="206" spans="4:9" ht="12.75">
      <c r="D206" s="3"/>
      <c r="E206" s="3"/>
      <c r="F206" s="3"/>
      <c r="G206" s="3"/>
      <c r="H206" s="3"/>
      <c r="I206" s="3"/>
    </row>
    <row r="207" spans="4:9" ht="12.75">
      <c r="D207" s="3"/>
      <c r="E207" s="3"/>
      <c r="F207" s="3"/>
      <c r="G207" s="3"/>
      <c r="H207" s="3"/>
      <c r="I207" s="3"/>
    </row>
    <row r="208" spans="4:9" ht="12.75">
      <c r="D208" s="3"/>
      <c r="E208" s="3"/>
      <c r="F208" s="3"/>
      <c r="G208" s="3"/>
      <c r="H208" s="3"/>
      <c r="I208" s="3"/>
    </row>
    <row r="209" spans="4:9" ht="12.75">
      <c r="D209" s="3"/>
      <c r="E209" s="3"/>
      <c r="F209" s="3"/>
      <c r="G209" s="3"/>
      <c r="H209" s="3"/>
      <c r="I209" s="3"/>
    </row>
    <row r="210" spans="4:9" ht="12.75">
      <c r="D210" s="3"/>
      <c r="E210" s="3"/>
      <c r="F210" s="3"/>
      <c r="G210" s="3"/>
      <c r="H210" s="3"/>
      <c r="I210" s="3"/>
    </row>
    <row r="211" spans="4:9" ht="12.75">
      <c r="D211" s="3"/>
      <c r="E211" s="3"/>
      <c r="F211" s="3"/>
      <c r="G211" s="3"/>
      <c r="H211" s="3"/>
      <c r="I211" s="3"/>
    </row>
    <row r="212" spans="4:9" ht="12.75">
      <c r="D212" s="3"/>
      <c r="E212" s="3"/>
      <c r="F212" s="3"/>
      <c r="G212" s="3"/>
      <c r="H212" s="3"/>
      <c r="I212" s="3"/>
    </row>
    <row r="213" spans="4:9" ht="12.75">
      <c r="D213" s="3"/>
      <c r="E213" s="3"/>
      <c r="F213" s="3"/>
      <c r="G213" s="3"/>
      <c r="H213" s="3"/>
      <c r="I213" s="3"/>
    </row>
    <row r="214" spans="4:9" ht="12.75">
      <c r="D214" s="3"/>
      <c r="E214" s="3"/>
      <c r="F214" s="3"/>
      <c r="G214" s="3"/>
      <c r="H214" s="3"/>
      <c r="I214" s="3"/>
    </row>
    <row r="215" spans="4:9" ht="12.75">
      <c r="D215" s="3"/>
      <c r="E215" s="3"/>
      <c r="F215" s="3"/>
      <c r="G215" s="3"/>
      <c r="H215" s="3"/>
      <c r="I215" s="3"/>
    </row>
    <row r="216" spans="4:9" ht="12.75">
      <c r="D216" s="3"/>
      <c r="E216" s="3"/>
      <c r="F216" s="3"/>
      <c r="G216" s="3"/>
      <c r="H216" s="3"/>
      <c r="I216" s="3"/>
    </row>
    <row r="217" spans="4:9" ht="12.75">
      <c r="D217" s="3"/>
      <c r="E217" s="3"/>
      <c r="F217" s="3"/>
      <c r="G217" s="3"/>
      <c r="H217" s="3"/>
      <c r="I217" s="3"/>
    </row>
    <row r="218" spans="4:9" ht="12.75">
      <c r="D218" s="3"/>
      <c r="E218" s="3"/>
      <c r="F218" s="3"/>
      <c r="G218" s="3"/>
      <c r="H218" s="3"/>
      <c r="I218" s="3"/>
    </row>
    <row r="219" spans="4:9" ht="12.75">
      <c r="D219" s="3"/>
      <c r="E219" s="3"/>
      <c r="F219" s="3"/>
      <c r="G219" s="3"/>
      <c r="H219" s="3"/>
      <c r="I219" s="3"/>
    </row>
    <row r="220" spans="4:9" ht="12.75">
      <c r="D220" s="3"/>
      <c r="E220" s="3"/>
      <c r="F220" s="3"/>
      <c r="G220" s="3"/>
      <c r="H220" s="3"/>
      <c r="I220" s="3"/>
    </row>
    <row r="221" spans="4:9" ht="12.75">
      <c r="D221" s="3"/>
      <c r="E221" s="3"/>
      <c r="F221" s="3"/>
      <c r="G221" s="3"/>
      <c r="H221" s="3"/>
      <c r="I221" s="3"/>
    </row>
    <row r="222" spans="4:9" ht="12.75">
      <c r="D222" s="3"/>
      <c r="E222" s="3"/>
      <c r="F222" s="3"/>
      <c r="G222" s="3"/>
      <c r="H222" s="3"/>
      <c r="I222" s="3"/>
    </row>
    <row r="223" spans="4:9" ht="12.75">
      <c r="D223" s="3"/>
      <c r="E223" s="3"/>
      <c r="F223" s="3"/>
      <c r="G223" s="3"/>
      <c r="H223" s="3"/>
      <c r="I223" s="3"/>
    </row>
    <row r="224" spans="4:9" ht="12.75">
      <c r="D224" s="3"/>
      <c r="E224" s="3"/>
      <c r="F224" s="3"/>
      <c r="G224" s="3"/>
      <c r="H224" s="3"/>
      <c r="I224" s="3"/>
    </row>
    <row r="225" spans="4:9" ht="12.75">
      <c r="D225" s="3"/>
      <c r="E225" s="3"/>
      <c r="F225" s="3"/>
      <c r="G225" s="3"/>
      <c r="H225" s="3"/>
      <c r="I225" s="3"/>
    </row>
    <row r="226" spans="4:9" ht="12.75">
      <c r="D226" s="3"/>
      <c r="E226" s="3"/>
      <c r="F226" s="3"/>
      <c r="G226" s="3"/>
      <c r="H226" s="3"/>
      <c r="I226" s="3"/>
    </row>
    <row r="227" spans="4:9" ht="12.75">
      <c r="D227" s="3"/>
      <c r="E227" s="3"/>
      <c r="F227" s="3"/>
      <c r="G227" s="3"/>
      <c r="H227" s="3"/>
      <c r="I227" s="3"/>
    </row>
    <row r="228" spans="4:9" ht="12.75">
      <c r="D228" s="3"/>
      <c r="E228" s="3"/>
      <c r="F228" s="3"/>
      <c r="G228" s="3"/>
      <c r="H228" s="3"/>
      <c r="I228" s="3"/>
    </row>
    <row r="229" spans="4:9" ht="12.75">
      <c r="D229" s="3"/>
      <c r="E229" s="3"/>
      <c r="F229" s="3"/>
      <c r="G229" s="3"/>
      <c r="H229" s="3"/>
      <c r="I229" s="3"/>
    </row>
    <row r="230" spans="4:9" ht="12.75">
      <c r="D230" s="3"/>
      <c r="E230" s="3"/>
      <c r="F230" s="3"/>
      <c r="G230" s="3"/>
      <c r="H230" s="3"/>
      <c r="I230" s="3"/>
    </row>
    <row r="231" spans="4:9" ht="12.75">
      <c r="D231" s="3"/>
      <c r="E231" s="3"/>
      <c r="F231" s="3"/>
      <c r="G231" s="3"/>
      <c r="H231" s="3"/>
      <c r="I231" s="3"/>
    </row>
    <row r="232" spans="4:9" ht="12.75">
      <c r="D232" s="3"/>
      <c r="E232" s="3"/>
      <c r="F232" s="3"/>
      <c r="G232" s="3"/>
      <c r="H232" s="3"/>
      <c r="I232" s="3"/>
    </row>
    <row r="233" spans="4:9" ht="12.75">
      <c r="D233" s="3"/>
      <c r="E233" s="3"/>
      <c r="F233" s="3"/>
      <c r="G233" s="3"/>
      <c r="H233" s="3"/>
      <c r="I233" s="3"/>
    </row>
    <row r="234" spans="4:9" ht="12.75">
      <c r="D234" s="3"/>
      <c r="E234" s="3"/>
      <c r="F234" s="3"/>
      <c r="G234" s="3"/>
      <c r="H234" s="3"/>
      <c r="I234" s="3"/>
    </row>
    <row r="235" spans="4:9" ht="12.75">
      <c r="D235" s="3"/>
      <c r="E235" s="3"/>
      <c r="F235" s="3"/>
      <c r="G235" s="3"/>
      <c r="H235" s="3"/>
      <c r="I235" s="3"/>
    </row>
    <row r="236" spans="4:9" ht="12.75">
      <c r="D236" s="3"/>
      <c r="E236" s="3"/>
      <c r="F236" s="3"/>
      <c r="G236" s="3"/>
      <c r="H236" s="3"/>
      <c r="I236" s="3"/>
    </row>
    <row r="237" spans="4:9" ht="12.75">
      <c r="D237" s="3"/>
      <c r="E237" s="3"/>
      <c r="F237" s="3"/>
      <c r="G237" s="3"/>
      <c r="H237" s="3"/>
      <c r="I237" s="3"/>
    </row>
    <row r="238" spans="4:9" ht="12.75">
      <c r="D238" s="3"/>
      <c r="E238" s="3"/>
      <c r="F238" s="3"/>
      <c r="G238" s="3"/>
      <c r="H238" s="3"/>
      <c r="I238" s="3"/>
    </row>
    <row r="239" spans="4:9" ht="12.75">
      <c r="D239" s="3"/>
      <c r="E239" s="3"/>
      <c r="F239" s="3"/>
      <c r="G239" s="3"/>
      <c r="H239" s="3"/>
      <c r="I239" s="3"/>
    </row>
    <row r="240" spans="4:9" ht="12.75">
      <c r="D240" s="3"/>
      <c r="E240" s="3"/>
      <c r="F240" s="3"/>
      <c r="G240" s="3"/>
      <c r="H240" s="3"/>
      <c r="I240" s="3"/>
    </row>
    <row r="241" spans="4:9" ht="12.75">
      <c r="D241" s="3"/>
      <c r="E241" s="3"/>
      <c r="F241" s="3"/>
      <c r="G241" s="3"/>
      <c r="H241" s="3"/>
      <c r="I241" s="3"/>
    </row>
    <row r="242" spans="4:9" ht="12.75">
      <c r="D242" s="3"/>
      <c r="E242" s="3"/>
      <c r="F242" s="3"/>
      <c r="G242" s="3"/>
      <c r="H242" s="3"/>
      <c r="I242" s="3"/>
    </row>
    <row r="243" spans="4:9" ht="12.75">
      <c r="D243" s="3"/>
      <c r="E243" s="3"/>
      <c r="F243" s="3"/>
      <c r="G243" s="3"/>
      <c r="H243" s="3"/>
      <c r="I243" s="3"/>
    </row>
    <row r="244" spans="4:9" ht="12.75">
      <c r="D244" s="3"/>
      <c r="E244" s="3"/>
      <c r="F244" s="3"/>
      <c r="G244" s="3"/>
      <c r="H244" s="3"/>
      <c r="I244" s="3"/>
    </row>
    <row r="245" spans="4:9" ht="12.75">
      <c r="D245" s="3"/>
      <c r="E245" s="3"/>
      <c r="F245" s="3"/>
      <c r="G245" s="3"/>
      <c r="H245" s="3"/>
      <c r="I245" s="3"/>
    </row>
    <row r="246" spans="4:9" ht="12.75">
      <c r="D246" s="3"/>
      <c r="E246" s="3"/>
      <c r="F246" s="3"/>
      <c r="G246" s="3"/>
      <c r="H246" s="3"/>
      <c r="I246" s="3"/>
    </row>
    <row r="247" spans="4:9" ht="12.75">
      <c r="D247" s="3"/>
      <c r="E247" s="3"/>
      <c r="F247" s="3"/>
      <c r="G247" s="3"/>
      <c r="H247" s="3"/>
      <c r="I247" s="3"/>
    </row>
    <row r="248" spans="4:9" ht="12.75">
      <c r="D248" s="3"/>
      <c r="E248" s="3"/>
      <c r="F248" s="3"/>
      <c r="G248" s="3"/>
      <c r="H248" s="3"/>
      <c r="I248" s="3"/>
    </row>
    <row r="249" spans="4:9" ht="12.75">
      <c r="D249" s="3"/>
      <c r="E249" s="3"/>
      <c r="F249" s="3"/>
      <c r="G249" s="3"/>
      <c r="H249" s="3"/>
      <c r="I249" s="3"/>
    </row>
    <row r="250" spans="4:9" ht="12.75">
      <c r="D250" s="3"/>
      <c r="E250" s="3"/>
      <c r="F250" s="3"/>
      <c r="G250" s="3"/>
      <c r="H250" s="3"/>
      <c r="I250" s="3"/>
    </row>
    <row r="251" spans="4:9" ht="12.75">
      <c r="D251" s="3"/>
      <c r="E251" s="3"/>
      <c r="F251" s="3"/>
      <c r="G251" s="3"/>
      <c r="H251" s="3"/>
      <c r="I251" s="3"/>
    </row>
    <row r="252" spans="4:9" ht="12.75">
      <c r="D252" s="3"/>
      <c r="E252" s="3"/>
      <c r="F252" s="3"/>
      <c r="G252" s="3"/>
      <c r="H252" s="3"/>
      <c r="I252" s="3"/>
    </row>
    <row r="253" spans="4:9" ht="12.75">
      <c r="D253" s="3"/>
      <c r="E253" s="3"/>
      <c r="F253" s="3"/>
      <c r="G253" s="3"/>
      <c r="H253" s="3"/>
      <c r="I253" s="3"/>
    </row>
    <row r="254" spans="4:9" ht="12.75">
      <c r="D254" s="3"/>
      <c r="E254" s="3"/>
      <c r="F254" s="3"/>
      <c r="G254" s="3"/>
      <c r="H254" s="3"/>
      <c r="I254" s="3"/>
    </row>
    <row r="255" spans="4:9" ht="12.75">
      <c r="D255" s="3"/>
      <c r="E255" s="3"/>
      <c r="F255" s="3"/>
      <c r="G255" s="3"/>
      <c r="H255" s="3"/>
      <c r="I255" s="3"/>
    </row>
    <row r="256" spans="4:9" ht="12.75">
      <c r="D256" s="3"/>
      <c r="E256" s="3"/>
      <c r="F256" s="3"/>
      <c r="G256" s="3"/>
      <c r="H256" s="3"/>
      <c r="I256" s="3"/>
    </row>
    <row r="257" spans="4:9" ht="12.75">
      <c r="D257" s="3"/>
      <c r="E257" s="3"/>
      <c r="F257" s="3"/>
      <c r="G257" s="3"/>
      <c r="H257" s="3"/>
      <c r="I257" s="3"/>
    </row>
    <row r="258" spans="4:9" ht="12.75">
      <c r="D258" s="3"/>
      <c r="E258" s="3"/>
      <c r="F258" s="3"/>
      <c r="G258" s="3"/>
      <c r="H258" s="3"/>
      <c r="I258" s="3"/>
    </row>
    <row r="259" spans="4:9" ht="12.75">
      <c r="D259" s="3"/>
      <c r="E259" s="3"/>
      <c r="F259" s="3"/>
      <c r="G259" s="3"/>
      <c r="H259" s="3"/>
      <c r="I259" s="3"/>
    </row>
    <row r="260" spans="4:9" ht="12.75">
      <c r="D260" s="3"/>
      <c r="E260" s="3"/>
      <c r="F260" s="3"/>
      <c r="G260" s="3"/>
      <c r="H260" s="3"/>
      <c r="I260" s="3"/>
    </row>
    <row r="261" spans="4:9" ht="12.75">
      <c r="D261" s="3"/>
      <c r="E261" s="3"/>
      <c r="F261" s="3"/>
      <c r="G261" s="3"/>
      <c r="H261" s="3"/>
      <c r="I261" s="3"/>
    </row>
    <row r="262" spans="4:9" ht="12.75">
      <c r="D262" s="3"/>
      <c r="E262" s="3"/>
      <c r="F262" s="3"/>
      <c r="G262" s="3"/>
      <c r="H262" s="3"/>
      <c r="I262" s="3"/>
    </row>
    <row r="263" spans="4:9" ht="12.75">
      <c r="D263" s="3"/>
      <c r="E263" s="3"/>
      <c r="F263" s="3"/>
      <c r="G263" s="3"/>
      <c r="H263" s="3"/>
      <c r="I263" s="3"/>
    </row>
    <row r="264" spans="4:9" ht="12.75">
      <c r="D264" s="3"/>
      <c r="E264" s="3"/>
      <c r="F264" s="3"/>
      <c r="G264" s="3"/>
      <c r="H264" s="3"/>
      <c r="I264" s="3"/>
    </row>
    <row r="265" spans="4:9" ht="12.75">
      <c r="D265" s="3"/>
      <c r="E265" s="3"/>
      <c r="F265" s="3"/>
      <c r="G265" s="3"/>
      <c r="H265" s="3"/>
      <c r="I265" s="3"/>
    </row>
    <row r="266" spans="4:9" ht="12.75">
      <c r="D266" s="3"/>
      <c r="E266" s="3"/>
      <c r="F266" s="3"/>
      <c r="G266" s="3"/>
      <c r="H266" s="3"/>
      <c r="I266" s="3"/>
    </row>
    <row r="267" spans="4:9" ht="12.75">
      <c r="D267" s="3"/>
      <c r="E267" s="3"/>
      <c r="F267" s="3"/>
      <c r="G267" s="3"/>
      <c r="H267" s="3"/>
      <c r="I267" s="3"/>
    </row>
    <row r="268" spans="4:9" ht="12.75">
      <c r="D268" s="3"/>
      <c r="E268" s="3"/>
      <c r="F268" s="3"/>
      <c r="G268" s="3"/>
      <c r="H268" s="3"/>
      <c r="I268" s="3"/>
    </row>
    <row r="269" spans="4:9" ht="12.75">
      <c r="D269" s="3"/>
      <c r="E269" s="3"/>
      <c r="F269" s="3"/>
      <c r="G269" s="3"/>
      <c r="H269" s="3"/>
      <c r="I269" s="3"/>
    </row>
    <row r="270" spans="4:9" ht="12.75">
      <c r="D270" s="3"/>
      <c r="E270" s="3"/>
      <c r="F270" s="3"/>
      <c r="G270" s="3"/>
      <c r="H270" s="3"/>
      <c r="I270" s="3"/>
    </row>
    <row r="271" spans="4:9" ht="12.75">
      <c r="D271" s="3"/>
      <c r="E271" s="3"/>
      <c r="F271" s="3"/>
      <c r="G271" s="3"/>
      <c r="H271" s="3"/>
      <c r="I271" s="3"/>
    </row>
    <row r="272" spans="4:9" ht="12.75">
      <c r="D272" s="3"/>
      <c r="E272" s="3"/>
      <c r="F272" s="3"/>
      <c r="G272" s="3"/>
      <c r="H272" s="3"/>
      <c r="I272" s="3"/>
    </row>
    <row r="273" spans="4:9" ht="12.75">
      <c r="D273" s="3"/>
      <c r="E273" s="3"/>
      <c r="F273" s="3"/>
      <c r="G273" s="3"/>
      <c r="H273" s="3"/>
      <c r="I273" s="3"/>
    </row>
    <row r="274" spans="4:9" ht="12.75">
      <c r="D274" s="3"/>
      <c r="E274" s="3"/>
      <c r="F274" s="3"/>
      <c r="G274" s="3"/>
      <c r="H274" s="3"/>
      <c r="I274" s="3"/>
    </row>
    <row r="275" spans="4:9" ht="12.75">
      <c r="D275" s="3"/>
      <c r="E275" s="3"/>
      <c r="F275" s="3"/>
      <c r="G275" s="3"/>
      <c r="H275" s="3"/>
      <c r="I275" s="3"/>
    </row>
    <row r="276" spans="4:9" ht="12.75">
      <c r="D276" s="3"/>
      <c r="E276" s="3"/>
      <c r="F276" s="3"/>
      <c r="G276" s="3"/>
      <c r="H276" s="3"/>
      <c r="I276" s="3"/>
    </row>
    <row r="277" spans="4:9" ht="12.75">
      <c r="D277" s="3"/>
      <c r="E277" s="3"/>
      <c r="F277" s="3"/>
      <c r="G277" s="3"/>
      <c r="H277" s="3"/>
      <c r="I277" s="3"/>
    </row>
    <row r="278" spans="4:9" ht="12.75">
      <c r="D278" s="3"/>
      <c r="E278" s="3"/>
      <c r="F278" s="3"/>
      <c r="G278" s="3"/>
      <c r="H278" s="3"/>
      <c r="I278" s="3"/>
    </row>
    <row r="279" spans="4:9" ht="12.75">
      <c r="D279" s="3"/>
      <c r="E279" s="3"/>
      <c r="F279" s="3"/>
      <c r="G279" s="3"/>
      <c r="H279" s="3"/>
      <c r="I279" s="3"/>
    </row>
    <row r="280" spans="4:9" ht="12.75">
      <c r="D280" s="3"/>
      <c r="E280" s="3"/>
      <c r="F280" s="3"/>
      <c r="G280" s="3"/>
      <c r="H280" s="3"/>
      <c r="I280" s="3"/>
    </row>
    <row r="281" spans="4:9" ht="12.75">
      <c r="D281" s="3"/>
      <c r="E281" s="3"/>
      <c r="F281" s="3"/>
      <c r="G281" s="3"/>
      <c r="H281" s="3"/>
      <c r="I281" s="3"/>
    </row>
    <row r="282" spans="4:9" ht="12.75">
      <c r="D282" s="3"/>
      <c r="E282" s="3"/>
      <c r="F282" s="3"/>
      <c r="G282" s="3"/>
      <c r="H282" s="3"/>
      <c r="I282" s="3"/>
    </row>
    <row r="283" spans="4:9" ht="12.75">
      <c r="D283" s="3"/>
      <c r="E283" s="3"/>
      <c r="F283" s="3"/>
      <c r="G283" s="3"/>
      <c r="H283" s="3"/>
      <c r="I283" s="3"/>
    </row>
    <row r="284" spans="4:9" ht="12.75">
      <c r="D284" s="3"/>
      <c r="E284" s="3"/>
      <c r="F284" s="3"/>
      <c r="G284" s="3"/>
      <c r="H284" s="3"/>
      <c r="I284" s="3"/>
    </row>
    <row r="285" spans="4:9" ht="12.75">
      <c r="D285" s="3"/>
      <c r="E285" s="3"/>
      <c r="F285" s="3"/>
      <c r="G285" s="3"/>
      <c r="H285" s="3"/>
      <c r="I285" s="3"/>
    </row>
    <row r="286" spans="4:9" ht="12.75">
      <c r="D286" s="3"/>
      <c r="E286" s="3"/>
      <c r="F286" s="3"/>
      <c r="G286" s="3"/>
      <c r="H286" s="3"/>
      <c r="I286" s="3"/>
    </row>
    <row r="287" spans="4:9" ht="12.75">
      <c r="D287" s="3"/>
      <c r="E287" s="3"/>
      <c r="F287" s="3"/>
      <c r="G287" s="3"/>
      <c r="H287" s="3"/>
      <c r="I287" s="3"/>
    </row>
    <row r="288" spans="4:9" ht="12.75">
      <c r="D288" s="3"/>
      <c r="E288" s="3"/>
      <c r="F288" s="3"/>
      <c r="G288" s="3"/>
      <c r="H288" s="3"/>
      <c r="I288" s="3"/>
    </row>
    <row r="289" spans="4:9" ht="12.75">
      <c r="D289" s="3"/>
      <c r="E289" s="3"/>
      <c r="F289" s="3"/>
      <c r="G289" s="3"/>
      <c r="H289" s="3"/>
      <c r="I289" s="3"/>
    </row>
    <row r="290" spans="4:9" ht="12.75">
      <c r="D290" s="3"/>
      <c r="E290" s="3"/>
      <c r="F290" s="3"/>
      <c r="G290" s="3"/>
      <c r="H290" s="3"/>
      <c r="I290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2225"/>
  <sheetViews>
    <sheetView zoomScalePageLayoutView="0" workbookViewId="0" topLeftCell="N10">
      <selection activeCell="C42" sqref="C42:AB42"/>
    </sheetView>
  </sheetViews>
  <sheetFormatPr defaultColWidth="9.140625" defaultRowHeight="12.75"/>
  <cols>
    <col min="1" max="1" width="4.28125" style="0" customWidth="1"/>
    <col min="2" max="2" width="29.28125" style="0" customWidth="1"/>
    <col min="5" max="5" width="7.00390625" style="0" customWidth="1"/>
    <col min="6" max="6" width="9.8515625" style="0" customWidth="1"/>
    <col min="7" max="7" width="9.7109375" style="0" customWidth="1"/>
    <col min="8" max="8" width="10.28125" style="0" customWidth="1"/>
    <col min="9" max="9" width="7.28125" style="0" customWidth="1"/>
    <col min="10" max="10" width="10.28125" style="0" customWidth="1"/>
    <col min="11" max="11" width="9.421875" style="0" customWidth="1"/>
    <col min="12" max="12" width="9.28125" style="0" customWidth="1"/>
    <col min="13" max="13" width="8.28125" style="0" customWidth="1"/>
    <col min="14" max="14" width="9.8515625" style="0" customWidth="1"/>
    <col min="15" max="15" width="8.140625" style="0" customWidth="1"/>
    <col min="16" max="16" width="8.00390625" style="0" customWidth="1"/>
    <col min="17" max="17" width="10.8515625" style="0" customWidth="1"/>
    <col min="18" max="18" width="11.8515625" style="0" customWidth="1"/>
    <col min="19" max="19" width="9.57421875" style="0" customWidth="1"/>
    <col min="20" max="20" width="11.421875" style="0" customWidth="1"/>
    <col min="21" max="21" width="10.421875" style="0" customWidth="1"/>
    <col min="22" max="22" width="11.140625" style="0" customWidth="1"/>
    <col min="23" max="23" width="11.57421875" style="0" customWidth="1"/>
    <col min="24" max="24" width="7.7109375" style="0" customWidth="1"/>
    <col min="25" max="26" width="11.28125" style="0" customWidth="1"/>
    <col min="27" max="27" width="14.00390625" style="0" customWidth="1"/>
    <col min="28" max="28" width="13.8515625" style="0" customWidth="1"/>
    <col min="29" max="29" width="10.421875" style="0" customWidth="1"/>
    <col min="30" max="30" width="3.7109375" style="0" customWidth="1"/>
  </cols>
  <sheetData>
    <row r="1" s="33" customFormat="1" ht="12.75">
      <c r="A1" s="33" t="s">
        <v>69</v>
      </c>
    </row>
    <row r="2" spans="3:67" ht="12.75"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3" t="s">
        <v>23</v>
      </c>
      <c r="O2" s="3" t="s">
        <v>24</v>
      </c>
      <c r="P2" s="3" t="s">
        <v>25</v>
      </c>
      <c r="Q2" s="3" t="s">
        <v>26</v>
      </c>
      <c r="R2" s="3" t="s">
        <v>27</v>
      </c>
      <c r="S2" s="3" t="s">
        <v>28</v>
      </c>
      <c r="T2" s="3" t="s">
        <v>29</v>
      </c>
      <c r="U2" s="3" t="s">
        <v>30</v>
      </c>
      <c r="V2" s="3" t="s">
        <v>31</v>
      </c>
      <c r="W2" s="3" t="s">
        <v>32</v>
      </c>
      <c r="X2" s="3" t="s">
        <v>33</v>
      </c>
      <c r="Y2" s="3" t="s">
        <v>34</v>
      </c>
      <c r="Z2" s="3" t="s">
        <v>41</v>
      </c>
      <c r="AA2" s="3" t="s">
        <v>42</v>
      </c>
      <c r="AB2" s="3" t="s">
        <v>43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3:31" ht="13.5" thickBot="1">
      <c r="C3" t="s">
        <v>2</v>
      </c>
      <c r="D3" t="s">
        <v>3</v>
      </c>
      <c r="E3" t="s">
        <v>4</v>
      </c>
      <c r="F3" t="s">
        <v>82</v>
      </c>
      <c r="G3" t="s">
        <v>6</v>
      </c>
      <c r="H3" t="s">
        <v>7</v>
      </c>
      <c r="I3" t="s">
        <v>5</v>
      </c>
      <c r="J3" t="s">
        <v>83</v>
      </c>
      <c r="K3" t="s">
        <v>8</v>
      </c>
      <c r="L3" t="s">
        <v>9</v>
      </c>
      <c r="M3" t="s">
        <v>0</v>
      </c>
      <c r="N3" t="s">
        <v>84</v>
      </c>
      <c r="O3" t="s">
        <v>85</v>
      </c>
      <c r="P3" t="s">
        <v>10</v>
      </c>
      <c r="Q3" t="s">
        <v>11</v>
      </c>
      <c r="R3" t="s">
        <v>86</v>
      </c>
      <c r="S3" t="s">
        <v>35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 t="s">
        <v>87</v>
      </c>
      <c r="Z3" t="s">
        <v>88</v>
      </c>
      <c r="AA3" t="s">
        <v>89</v>
      </c>
      <c r="AB3" t="s">
        <v>90</v>
      </c>
      <c r="AE3" t="s">
        <v>1</v>
      </c>
    </row>
    <row r="4" spans="1:61" ht="12.75">
      <c r="A4" s="3">
        <v>1</v>
      </c>
      <c r="B4" t="s">
        <v>44</v>
      </c>
      <c r="C4" s="15">
        <v>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7"/>
      <c r="AC4" s="2">
        <f>SUMPRODUCT(C4:AB4,C$42:AB$42)</f>
        <v>6461.53846153846</v>
      </c>
      <c r="AD4" s="45" t="s">
        <v>189</v>
      </c>
      <c r="AE4" s="4">
        <v>4000</v>
      </c>
      <c r="AF4" s="5"/>
      <c r="AG4" s="5"/>
      <c r="AH4" s="5"/>
      <c r="AI4" s="5"/>
      <c r="AJ4" s="5"/>
      <c r="AK4" s="5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2.75">
      <c r="A5" s="3">
        <f>+A4+1</f>
        <v>2</v>
      </c>
      <c r="B5" t="s">
        <v>45</v>
      </c>
      <c r="C5" s="18"/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9"/>
      <c r="AC5" s="2">
        <f aca="true" t="shared" si="0" ref="AC5:AC38">SUMPRODUCT(C5:AB5,C$42:AB$42)</f>
        <v>3999.9999999999995</v>
      </c>
      <c r="AD5" s="45" t="s">
        <v>189</v>
      </c>
      <c r="AE5" s="4">
        <v>4000</v>
      </c>
      <c r="AF5" s="5"/>
      <c r="AG5" s="5"/>
      <c r="AH5" s="5"/>
      <c r="AI5" s="5"/>
      <c r="AJ5" s="5"/>
      <c r="AK5" s="5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2.75">
      <c r="A6" s="3">
        <f aca="true" t="shared" si="1" ref="A6:A38">+A5+1</f>
        <v>3</v>
      </c>
      <c r="B6" t="s">
        <v>46</v>
      </c>
      <c r="C6" s="20">
        <v>1</v>
      </c>
      <c r="D6" s="13">
        <v>1.15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9"/>
      <c r="AC6" s="2">
        <f t="shared" si="0"/>
        <v>11061.53846153846</v>
      </c>
      <c r="AD6" s="45" t="s">
        <v>190</v>
      </c>
      <c r="AE6" s="4">
        <v>11500</v>
      </c>
      <c r="AF6" s="5"/>
      <c r="AG6" s="5"/>
      <c r="AH6" s="5"/>
      <c r="AI6" s="5"/>
      <c r="AJ6" s="5"/>
      <c r="AK6" s="5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2.75">
      <c r="A7" s="3">
        <f t="shared" si="1"/>
        <v>4</v>
      </c>
      <c r="B7" t="s">
        <v>47</v>
      </c>
      <c r="C7" s="18"/>
      <c r="D7" s="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v>1</v>
      </c>
      <c r="V7" s="6"/>
      <c r="W7" s="6"/>
      <c r="X7" s="6"/>
      <c r="Y7" s="6"/>
      <c r="Z7" s="6"/>
      <c r="AA7" s="6"/>
      <c r="AB7" s="19"/>
      <c r="AC7" s="2">
        <f t="shared" si="0"/>
        <v>1600</v>
      </c>
      <c r="AD7" s="45" t="s">
        <v>190</v>
      </c>
      <c r="AE7" s="4">
        <v>1600</v>
      </c>
      <c r="AF7" s="5"/>
      <c r="AG7" s="5"/>
      <c r="AH7" s="5"/>
      <c r="AI7" s="5"/>
      <c r="AJ7" s="5"/>
      <c r="AK7" s="5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2.75">
      <c r="A8" s="3">
        <f t="shared" si="1"/>
        <v>5</v>
      </c>
      <c r="B8" t="s">
        <v>48</v>
      </c>
      <c r="C8" s="20">
        <v>-0.13</v>
      </c>
      <c r="D8" s="6"/>
      <c r="E8" s="6">
        <v>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9"/>
      <c r="AC8" s="2">
        <f t="shared" si="0"/>
        <v>-1.1368683772161603E-13</v>
      </c>
      <c r="AD8" s="46" t="s">
        <v>49</v>
      </c>
      <c r="AE8" s="4">
        <v>0</v>
      </c>
      <c r="AF8" s="5"/>
      <c r="AG8" s="5"/>
      <c r="AH8" s="5"/>
      <c r="AI8" s="5"/>
      <c r="AJ8" s="5"/>
      <c r="AK8" s="5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2.75">
      <c r="A9" s="3">
        <f t="shared" si="1"/>
        <v>6</v>
      </c>
      <c r="B9" t="s">
        <v>81</v>
      </c>
      <c r="C9" s="20">
        <v>-0.15</v>
      </c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19"/>
      <c r="AC9" s="2">
        <f t="shared" si="0"/>
        <v>1.1368683772161603E-13</v>
      </c>
      <c r="AD9" s="46" t="s">
        <v>49</v>
      </c>
      <c r="AE9" s="4">
        <v>0</v>
      </c>
      <c r="AF9" s="5"/>
      <c r="AG9" s="5"/>
      <c r="AH9" s="5"/>
      <c r="AI9" s="5"/>
      <c r="AJ9" s="5"/>
      <c r="AK9" s="5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2.75">
      <c r="A10" s="3">
        <f t="shared" si="1"/>
        <v>7</v>
      </c>
      <c r="B10" t="s">
        <v>51</v>
      </c>
      <c r="C10" s="20">
        <v>-0.37</v>
      </c>
      <c r="D10" s="6"/>
      <c r="E10" s="6"/>
      <c r="F10" s="6"/>
      <c r="G10" s="6">
        <v>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19"/>
      <c r="AC10" s="2">
        <f t="shared" si="0"/>
        <v>4.547473508864641E-13</v>
      </c>
      <c r="AD10" s="46" t="s">
        <v>49</v>
      </c>
      <c r="AE10" s="4">
        <v>0</v>
      </c>
      <c r="AF10" s="5"/>
      <c r="AG10" s="5"/>
      <c r="AH10" s="5"/>
      <c r="AI10" s="5"/>
      <c r="AJ10" s="5"/>
      <c r="AK10" s="5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2.75">
      <c r="A11" s="3">
        <f t="shared" si="1"/>
        <v>8</v>
      </c>
      <c r="B11" t="s">
        <v>50</v>
      </c>
      <c r="C11" s="20">
        <v>-0.35</v>
      </c>
      <c r="D11" s="7"/>
      <c r="E11" s="7"/>
      <c r="F11" s="7"/>
      <c r="G11" s="6"/>
      <c r="H11" s="6">
        <v>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19"/>
      <c r="AC11" s="2">
        <f t="shared" si="0"/>
        <v>0</v>
      </c>
      <c r="AD11" s="46" t="s">
        <v>49</v>
      </c>
      <c r="AE11" s="4">
        <v>0</v>
      </c>
      <c r="AF11" s="5"/>
      <c r="AG11" s="5"/>
      <c r="AH11" s="5"/>
      <c r="AI11" s="5"/>
      <c r="AJ11" s="5"/>
      <c r="AK11" s="5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2.75">
      <c r="A12" s="3">
        <f t="shared" si="1"/>
        <v>9</v>
      </c>
      <c r="B12" t="s">
        <v>52</v>
      </c>
      <c r="C12" s="20"/>
      <c r="D12" s="7">
        <v>-0.19</v>
      </c>
      <c r="E12" s="7"/>
      <c r="F12" s="7"/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19"/>
      <c r="AC12" s="2">
        <f t="shared" si="0"/>
        <v>3.410605131648481E-13</v>
      </c>
      <c r="AD12" s="46" t="s">
        <v>49</v>
      </c>
      <c r="AE12" s="4">
        <v>0</v>
      </c>
      <c r="AF12" s="5"/>
      <c r="AG12" s="5"/>
      <c r="AH12" s="5"/>
      <c r="AI12" s="5"/>
      <c r="AJ12" s="5"/>
      <c r="AK12" s="5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2.75">
      <c r="A13" s="3">
        <f t="shared" si="1"/>
        <v>10</v>
      </c>
      <c r="B13" t="s">
        <v>70</v>
      </c>
      <c r="C13" s="21"/>
      <c r="D13" s="7">
        <v>-0.12</v>
      </c>
      <c r="E13" s="7"/>
      <c r="F13" s="7"/>
      <c r="G13" s="6"/>
      <c r="H13" s="6"/>
      <c r="I13" s="6"/>
      <c r="J13" s="6">
        <v>1</v>
      </c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19"/>
      <c r="AC13" s="2">
        <f t="shared" si="0"/>
        <v>3.410605131648481E-13</v>
      </c>
      <c r="AD13" s="46" t="s">
        <v>49</v>
      </c>
      <c r="AE13" s="4">
        <v>0</v>
      </c>
      <c r="AF13" s="5"/>
      <c r="AG13" s="5"/>
      <c r="AH13" s="5"/>
      <c r="AI13" s="5"/>
      <c r="AJ13" s="5"/>
      <c r="AK13" s="5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2.75">
      <c r="A14" s="3">
        <f t="shared" si="1"/>
        <v>11</v>
      </c>
      <c r="B14" t="s">
        <v>53</v>
      </c>
      <c r="C14" s="21"/>
      <c r="D14" s="7">
        <v>-0.3</v>
      </c>
      <c r="E14" s="7"/>
      <c r="F14" s="7"/>
      <c r="G14" s="6"/>
      <c r="H14" s="6"/>
      <c r="I14" s="6"/>
      <c r="J14" s="6"/>
      <c r="K14" s="6">
        <v>1</v>
      </c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19"/>
      <c r="AC14" s="2">
        <f t="shared" si="0"/>
        <v>0</v>
      </c>
      <c r="AD14" s="46" t="s">
        <v>49</v>
      </c>
      <c r="AE14" s="4">
        <v>0</v>
      </c>
      <c r="AF14" s="5"/>
      <c r="AG14" s="5"/>
      <c r="AH14" s="5"/>
      <c r="AI14" s="5"/>
      <c r="AJ14" s="5"/>
      <c r="AK14" s="5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2.75">
      <c r="A15" s="3">
        <f t="shared" si="1"/>
        <v>12</v>
      </c>
      <c r="B15" t="s">
        <v>54</v>
      </c>
      <c r="C15" s="21"/>
      <c r="D15" s="7">
        <v>-0.39</v>
      </c>
      <c r="E15" s="7"/>
      <c r="F15" s="7"/>
      <c r="G15" s="6"/>
      <c r="H15" s="6"/>
      <c r="I15" s="6"/>
      <c r="J15" s="6"/>
      <c r="K15" s="6"/>
      <c r="L15" s="6">
        <v>1</v>
      </c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19"/>
      <c r="AC15" s="2">
        <f t="shared" si="0"/>
        <v>0</v>
      </c>
      <c r="AD15" s="46" t="s">
        <v>49</v>
      </c>
      <c r="AE15" s="4">
        <v>0</v>
      </c>
      <c r="AF15" s="5"/>
      <c r="AG15" s="5"/>
      <c r="AH15" s="5"/>
      <c r="AI15" s="5"/>
      <c r="AJ15" s="5"/>
      <c r="AK15" s="5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2.75">
      <c r="A16" s="3">
        <f t="shared" si="1"/>
        <v>13</v>
      </c>
      <c r="B16" t="s">
        <v>58</v>
      </c>
      <c r="C16" s="20"/>
      <c r="D16" s="7"/>
      <c r="E16" s="7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T16" s="6"/>
      <c r="U16" s="7">
        <v>-0.65</v>
      </c>
      <c r="V16" s="6"/>
      <c r="W16" s="6">
        <v>1</v>
      </c>
      <c r="X16" s="6"/>
      <c r="Y16" s="6"/>
      <c r="Z16" s="6"/>
      <c r="AA16" s="6"/>
      <c r="AB16" s="19"/>
      <c r="AC16" s="2">
        <f t="shared" si="0"/>
        <v>3.410605131648481E-12</v>
      </c>
      <c r="AD16" s="46" t="s">
        <v>49</v>
      </c>
      <c r="AE16" s="4">
        <v>0</v>
      </c>
      <c r="AF16" s="5"/>
      <c r="AG16" s="5"/>
      <c r="AH16" s="5"/>
      <c r="AI16" s="5"/>
      <c r="AJ16" s="5"/>
      <c r="AK16" s="5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2.75">
      <c r="A17" s="3">
        <f t="shared" si="1"/>
        <v>14</v>
      </c>
      <c r="B17" t="s">
        <v>59</v>
      </c>
      <c r="C17" s="20"/>
      <c r="D17" s="7"/>
      <c r="E17" s="7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T17" s="6"/>
      <c r="U17" s="7">
        <v>-0.35</v>
      </c>
      <c r="V17" s="6"/>
      <c r="W17" s="6"/>
      <c r="X17" s="6">
        <v>1</v>
      </c>
      <c r="Y17" s="6"/>
      <c r="Z17" s="6"/>
      <c r="AA17" s="6"/>
      <c r="AB17" s="19"/>
      <c r="AC17" s="2">
        <f t="shared" si="0"/>
        <v>0</v>
      </c>
      <c r="AD17" s="46" t="s">
        <v>49</v>
      </c>
      <c r="AE17" s="4">
        <v>0</v>
      </c>
      <c r="AF17" s="5"/>
      <c r="AG17" s="5"/>
      <c r="AH17" s="5"/>
      <c r="AI17" s="5"/>
      <c r="AJ17" s="5"/>
      <c r="AK17" s="5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2.75">
      <c r="A18" s="3">
        <f t="shared" si="1"/>
        <v>15</v>
      </c>
      <c r="B18" t="s">
        <v>60</v>
      </c>
      <c r="C18" s="20"/>
      <c r="D18" s="7"/>
      <c r="E18" s="6">
        <v>-1</v>
      </c>
      <c r="F18" s="6"/>
      <c r="G18" s="6"/>
      <c r="H18" s="6"/>
      <c r="I18" s="6">
        <v>-1</v>
      </c>
      <c r="J18" s="6"/>
      <c r="K18" s="6"/>
      <c r="L18" s="6"/>
      <c r="M18" s="6"/>
      <c r="N18" s="6"/>
      <c r="O18" s="6"/>
      <c r="P18" s="6"/>
      <c r="Q18" s="6"/>
      <c r="R18" s="6"/>
      <c r="S18" s="6">
        <v>1</v>
      </c>
      <c r="T18" s="6"/>
      <c r="U18" s="6"/>
      <c r="V18" s="6"/>
      <c r="W18" s="6"/>
      <c r="X18" s="6"/>
      <c r="Y18" s="6"/>
      <c r="Z18" s="6"/>
      <c r="AA18" s="6"/>
      <c r="AB18" s="19"/>
      <c r="AC18" s="2">
        <f t="shared" si="0"/>
        <v>0</v>
      </c>
      <c r="AD18" s="46" t="s">
        <v>49</v>
      </c>
      <c r="AE18" s="4">
        <v>0</v>
      </c>
      <c r="AF18" s="5"/>
      <c r="AG18" s="5"/>
      <c r="AH18" s="5"/>
      <c r="AI18" s="5"/>
      <c r="AJ18" s="5"/>
      <c r="AK18" s="5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2.75">
      <c r="A19" s="3">
        <f t="shared" si="1"/>
        <v>16</v>
      </c>
      <c r="B19" t="s">
        <v>71</v>
      </c>
      <c r="C19" s="20"/>
      <c r="D19" s="7"/>
      <c r="E19" s="6"/>
      <c r="F19" s="6">
        <v>-1</v>
      </c>
      <c r="G19" s="6"/>
      <c r="H19" s="7"/>
      <c r="I19" s="7"/>
      <c r="J19" s="6">
        <v>-1</v>
      </c>
      <c r="K19" s="6"/>
      <c r="L19" s="6"/>
      <c r="M19" s="6"/>
      <c r="N19" s="6">
        <v>1</v>
      </c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19"/>
      <c r="AC19" s="2">
        <f t="shared" si="0"/>
        <v>2.2737367544323206E-13</v>
      </c>
      <c r="AD19" s="46" t="s">
        <v>49</v>
      </c>
      <c r="AE19" s="4">
        <v>0</v>
      </c>
      <c r="AF19" s="5"/>
      <c r="AG19" s="5"/>
      <c r="AH19" s="5"/>
      <c r="AI19" s="5"/>
      <c r="AJ19" s="5"/>
      <c r="AK19" s="5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2.75">
      <c r="A20" s="3">
        <f t="shared" si="1"/>
        <v>17</v>
      </c>
      <c r="B20" t="s">
        <v>57</v>
      </c>
      <c r="C20" s="20"/>
      <c r="D20" s="7"/>
      <c r="E20" s="6"/>
      <c r="F20" s="6"/>
      <c r="G20" s="6">
        <v>-1</v>
      </c>
      <c r="H20" s="7"/>
      <c r="I20" s="7"/>
      <c r="J20" s="6"/>
      <c r="K20" s="6">
        <v>-1</v>
      </c>
      <c r="L20" s="6"/>
      <c r="M20" s="6"/>
      <c r="N20" s="6"/>
      <c r="O20" s="7"/>
      <c r="P20" s="6"/>
      <c r="Q20" s="6"/>
      <c r="R20" s="6"/>
      <c r="S20" s="6"/>
      <c r="T20" s="6">
        <v>1</v>
      </c>
      <c r="U20" s="6"/>
      <c r="V20" s="6"/>
      <c r="W20" s="6"/>
      <c r="X20" s="6"/>
      <c r="Y20" s="6"/>
      <c r="Z20" s="6"/>
      <c r="AA20" s="6"/>
      <c r="AB20" s="19"/>
      <c r="AC20" s="2">
        <f t="shared" si="0"/>
        <v>0</v>
      </c>
      <c r="AD20" s="46" t="s">
        <v>49</v>
      </c>
      <c r="AE20" s="4">
        <v>0</v>
      </c>
      <c r="AF20" s="5"/>
      <c r="AG20" s="5"/>
      <c r="AH20" s="5"/>
      <c r="AI20" s="5"/>
      <c r="AJ20" s="5"/>
      <c r="AK20" s="5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2.75">
      <c r="A21" s="3">
        <f t="shared" si="1"/>
        <v>18</v>
      </c>
      <c r="B21" t="s">
        <v>61</v>
      </c>
      <c r="C21" s="20"/>
      <c r="D21" s="7"/>
      <c r="E21" s="6"/>
      <c r="F21" s="6"/>
      <c r="G21" s="6"/>
      <c r="H21" s="7"/>
      <c r="I21" s="7"/>
      <c r="J21" s="6"/>
      <c r="K21" s="6"/>
      <c r="L21" s="6"/>
      <c r="M21" s="6"/>
      <c r="N21" s="6"/>
      <c r="O21" s="7"/>
      <c r="P21" s="6"/>
      <c r="Q21" s="6"/>
      <c r="R21" s="6"/>
      <c r="S21" s="6">
        <v>-1</v>
      </c>
      <c r="T21" s="6"/>
      <c r="U21" s="6">
        <v>1</v>
      </c>
      <c r="V21" s="6">
        <v>1</v>
      </c>
      <c r="W21" s="6"/>
      <c r="X21" s="6"/>
      <c r="Y21" s="6"/>
      <c r="Z21" s="6"/>
      <c r="AA21" s="6"/>
      <c r="AB21" s="19"/>
      <c r="AC21" s="2">
        <f t="shared" si="0"/>
        <v>0</v>
      </c>
      <c r="AD21" s="46" t="s">
        <v>49</v>
      </c>
      <c r="AE21" s="4">
        <v>0</v>
      </c>
      <c r="AF21" s="5"/>
      <c r="AG21" s="5"/>
      <c r="AH21" s="5"/>
      <c r="AI21" s="5"/>
      <c r="AJ21" s="5"/>
      <c r="AK21" s="5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2.75">
      <c r="A22" s="3">
        <f t="shared" si="1"/>
        <v>19</v>
      </c>
      <c r="B22" t="s">
        <v>55</v>
      </c>
      <c r="C22" s="20"/>
      <c r="D22" s="7"/>
      <c r="E22" s="6"/>
      <c r="F22" s="6"/>
      <c r="G22" s="6"/>
      <c r="H22" s="7"/>
      <c r="I22" s="7"/>
      <c r="J22" s="6"/>
      <c r="K22" s="6"/>
      <c r="L22" s="6"/>
      <c r="M22" s="6">
        <v>1</v>
      </c>
      <c r="N22" s="6"/>
      <c r="O22" s="7"/>
      <c r="P22" s="6"/>
      <c r="Q22" s="6">
        <v>-1</v>
      </c>
      <c r="R22" s="6"/>
      <c r="S22" s="7"/>
      <c r="T22" s="6"/>
      <c r="U22" s="6"/>
      <c r="V22" s="6">
        <v>-1</v>
      </c>
      <c r="W22" s="6">
        <v>-1</v>
      </c>
      <c r="X22" s="6"/>
      <c r="Y22" s="6"/>
      <c r="Z22" s="6"/>
      <c r="AA22" s="6"/>
      <c r="AB22" s="19"/>
      <c r="AC22" s="2">
        <f t="shared" si="0"/>
        <v>5.6843418860808015E-12</v>
      </c>
      <c r="AD22" s="46" t="s">
        <v>49</v>
      </c>
      <c r="AE22" s="4">
        <v>0</v>
      </c>
      <c r="AF22" s="5"/>
      <c r="AG22" s="5"/>
      <c r="AH22" s="5"/>
      <c r="AI22" s="5"/>
      <c r="AJ22" s="5"/>
      <c r="AK22" s="5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2.75">
      <c r="A23" s="3">
        <f t="shared" si="1"/>
        <v>20</v>
      </c>
      <c r="B23" t="s">
        <v>62</v>
      </c>
      <c r="C23" s="1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-1</v>
      </c>
      <c r="U23" s="6"/>
      <c r="V23" s="6"/>
      <c r="W23" s="6"/>
      <c r="X23" s="6"/>
      <c r="Y23" s="6">
        <v>1</v>
      </c>
      <c r="Z23" s="6">
        <v>1</v>
      </c>
      <c r="AA23" s="6"/>
      <c r="AB23" s="19"/>
      <c r="AC23" s="2">
        <f t="shared" si="0"/>
        <v>0</v>
      </c>
      <c r="AD23" s="46" t="s">
        <v>49</v>
      </c>
      <c r="AE23" s="4">
        <v>0</v>
      </c>
      <c r="AF23" s="5"/>
      <c r="AG23" s="5"/>
      <c r="AH23" s="5"/>
      <c r="AI23" s="5"/>
      <c r="AJ23" s="5"/>
      <c r="AK23" s="5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2.75">
      <c r="A24" s="3">
        <f t="shared" si="1"/>
        <v>21</v>
      </c>
      <c r="B24" t="s">
        <v>72</v>
      </c>
      <c r="C24" s="1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-1</v>
      </c>
      <c r="S24" s="6"/>
      <c r="T24" s="6"/>
      <c r="U24" s="6"/>
      <c r="V24" s="6"/>
      <c r="W24" s="6"/>
      <c r="X24" s="6"/>
      <c r="Y24" s="6"/>
      <c r="Z24" s="6"/>
      <c r="AA24" s="6">
        <v>1</v>
      </c>
      <c r="AB24" s="19">
        <v>1</v>
      </c>
      <c r="AC24" s="2">
        <f t="shared" si="0"/>
        <v>-4.547473508864641E-13</v>
      </c>
      <c r="AD24" s="46" t="s">
        <v>49</v>
      </c>
      <c r="AE24" s="4">
        <v>0</v>
      </c>
      <c r="AF24" s="5"/>
      <c r="AG24" s="5"/>
      <c r="AH24" s="5"/>
      <c r="AI24" s="5"/>
      <c r="AJ24" s="5"/>
      <c r="AK24" s="5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2.75">
      <c r="A25" s="3">
        <f t="shared" si="1"/>
        <v>22</v>
      </c>
      <c r="B25" t="s">
        <v>56</v>
      </c>
      <c r="C25" s="18"/>
      <c r="D25" s="6"/>
      <c r="E25" s="6"/>
      <c r="F25" s="6"/>
      <c r="G25" s="6"/>
      <c r="H25" s="6">
        <v>-1</v>
      </c>
      <c r="I25" s="6"/>
      <c r="J25" s="6"/>
      <c r="K25" s="6"/>
      <c r="L25" s="6">
        <v>-1</v>
      </c>
      <c r="M25" s="6"/>
      <c r="N25" s="6"/>
      <c r="O25" s="6"/>
      <c r="P25" s="6">
        <v>1</v>
      </c>
      <c r="Q25" s="6"/>
      <c r="R25" s="6"/>
      <c r="S25" s="6"/>
      <c r="T25" s="6"/>
      <c r="U25" s="6"/>
      <c r="V25" s="6"/>
      <c r="W25" s="6"/>
      <c r="X25" s="6">
        <v>-1</v>
      </c>
      <c r="Y25" s="6">
        <v>-1</v>
      </c>
      <c r="Z25" s="6"/>
      <c r="AA25" s="6"/>
      <c r="AB25" s="19">
        <v>-1</v>
      </c>
      <c r="AC25" s="2">
        <f t="shared" si="0"/>
        <v>-4.547473508864641E-13</v>
      </c>
      <c r="AD25" s="46" t="s">
        <v>49</v>
      </c>
      <c r="AE25" s="4">
        <v>0</v>
      </c>
      <c r="AF25" s="5"/>
      <c r="AG25" s="5"/>
      <c r="AH25" s="5"/>
      <c r="AI25" s="5"/>
      <c r="AJ25" s="5"/>
      <c r="AK25" s="5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2.75">
      <c r="A26" s="3">
        <f t="shared" si="1"/>
        <v>23</v>
      </c>
      <c r="B26" t="s">
        <v>73</v>
      </c>
      <c r="C26" s="1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0.75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v>-1</v>
      </c>
      <c r="AA26" s="6"/>
      <c r="AB26" s="19"/>
      <c r="AC26" s="2">
        <f t="shared" si="0"/>
        <v>0</v>
      </c>
      <c r="AD26" s="46" t="s">
        <v>49</v>
      </c>
      <c r="AE26" s="4">
        <v>0</v>
      </c>
      <c r="AF26" s="5"/>
      <c r="AG26" s="5"/>
      <c r="AH26" s="5"/>
      <c r="AI26" s="5"/>
      <c r="AJ26" s="5"/>
      <c r="AK26" s="5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2.75">
      <c r="A27" s="3">
        <f t="shared" si="1"/>
        <v>24</v>
      </c>
      <c r="B27" t="s">
        <v>74</v>
      </c>
      <c r="C27" s="1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0.25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v>-1</v>
      </c>
      <c r="AB27" s="19"/>
      <c r="AC27" s="2">
        <f t="shared" si="0"/>
        <v>0</v>
      </c>
      <c r="AD27" s="3" t="s">
        <v>49</v>
      </c>
      <c r="AE27" s="4">
        <v>0</v>
      </c>
      <c r="AF27" s="5"/>
      <c r="AG27" s="5"/>
      <c r="AH27" s="5"/>
      <c r="AI27" s="5"/>
      <c r="AJ27" s="5"/>
      <c r="AK27" s="5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2.75">
      <c r="A28" s="3">
        <f t="shared" si="1"/>
        <v>25</v>
      </c>
      <c r="B28" t="s">
        <v>63</v>
      </c>
      <c r="C28" s="22"/>
      <c r="D28" s="5"/>
      <c r="E28" s="5"/>
      <c r="F28" s="5"/>
      <c r="G28" s="5"/>
      <c r="H28" s="5"/>
      <c r="I28" s="5"/>
      <c r="J28" s="6"/>
      <c r="K28" s="6"/>
      <c r="L28" s="6"/>
      <c r="M28" s="6">
        <v>1</v>
      </c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23"/>
      <c r="AC28" s="2">
        <f t="shared" si="0"/>
        <v>1664.0000000000127</v>
      </c>
      <c r="AD28" s="45" t="s">
        <v>190</v>
      </c>
      <c r="AE28" s="2">
        <v>2000</v>
      </c>
      <c r="AF28" s="5"/>
      <c r="AG28" s="5"/>
      <c r="AH28" s="5"/>
      <c r="AI28" s="5"/>
      <c r="AJ28" s="5"/>
      <c r="AK28" s="5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2.75">
      <c r="A29" s="3">
        <f t="shared" si="1"/>
        <v>26</v>
      </c>
      <c r="B29" t="s">
        <v>64</v>
      </c>
      <c r="C29" s="24"/>
      <c r="D29" s="8"/>
      <c r="E29" s="8"/>
      <c r="F29" s="8"/>
      <c r="G29" s="8"/>
      <c r="H29" s="8"/>
      <c r="I29" s="8"/>
      <c r="J29" s="37"/>
      <c r="K29" s="37"/>
      <c r="L29" s="37"/>
      <c r="M29" s="37">
        <v>1</v>
      </c>
      <c r="N29" s="3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25"/>
      <c r="AC29" s="2">
        <f t="shared" si="0"/>
        <v>1664.0000000000127</v>
      </c>
      <c r="AD29" s="45" t="s">
        <v>189</v>
      </c>
      <c r="AE29" s="2">
        <v>1600</v>
      </c>
      <c r="AF29" s="5"/>
      <c r="AG29" s="5"/>
      <c r="AH29" s="5"/>
      <c r="AI29" s="5"/>
      <c r="AJ29" s="5"/>
      <c r="AK29" s="5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76" ht="12.75">
      <c r="A30" s="3">
        <f t="shared" si="1"/>
        <v>27</v>
      </c>
      <c r="B30" t="s">
        <v>75</v>
      </c>
      <c r="C30" s="26"/>
      <c r="D30" s="4"/>
      <c r="E30" s="4"/>
      <c r="F30" s="4"/>
      <c r="G30" s="4"/>
      <c r="H30" s="4"/>
      <c r="I30" s="4"/>
      <c r="J30" s="37"/>
      <c r="K30" s="37"/>
      <c r="L30" s="37"/>
      <c r="M30" s="37"/>
      <c r="N30" s="37">
        <v>1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27"/>
      <c r="AC30" s="2">
        <f t="shared" si="0"/>
        <v>1449.2307692307695</v>
      </c>
      <c r="AD30" s="45" t="s">
        <v>190</v>
      </c>
      <c r="AE30" s="14">
        <v>1500</v>
      </c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ht="12.75">
      <c r="A31" s="3">
        <f t="shared" si="1"/>
        <v>28</v>
      </c>
      <c r="B31" t="s">
        <v>76</v>
      </c>
      <c r="C31" s="28"/>
      <c r="D31" s="10"/>
      <c r="E31" s="10"/>
      <c r="F31" s="10"/>
      <c r="G31" s="10"/>
      <c r="H31" s="10"/>
      <c r="I31" s="10"/>
      <c r="J31" s="37"/>
      <c r="K31" s="37"/>
      <c r="L31" s="37"/>
      <c r="M31" s="37"/>
      <c r="N31" s="37">
        <v>1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9"/>
      <c r="AC31" s="2">
        <f t="shared" si="0"/>
        <v>1449.2307692307695</v>
      </c>
      <c r="AD31" s="45" t="s">
        <v>189</v>
      </c>
      <c r="AE31" s="14">
        <v>1200</v>
      </c>
      <c r="AF31" s="9"/>
      <c r="AG31" s="9"/>
      <c r="AH31" s="9"/>
      <c r="AI31" s="9"/>
      <c r="AJ31" s="9"/>
      <c r="AK31" s="9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37" ht="12.75">
      <c r="A32" s="3">
        <f t="shared" si="1"/>
        <v>29</v>
      </c>
      <c r="B32" t="s">
        <v>77</v>
      </c>
      <c r="C32" s="2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23"/>
      <c r="AC32" s="2">
        <f t="shared" si="0"/>
        <v>4000</v>
      </c>
      <c r="AD32" s="45" t="s">
        <v>190</v>
      </c>
      <c r="AE32" s="2">
        <v>4000</v>
      </c>
      <c r="AF32" s="3"/>
      <c r="AG32" s="3"/>
      <c r="AH32" s="3"/>
      <c r="AI32" s="3"/>
      <c r="AJ32" s="3"/>
      <c r="AK32" s="3"/>
    </row>
    <row r="33" spans="1:37" ht="12.75">
      <c r="A33" s="3">
        <f t="shared" si="1"/>
        <v>30</v>
      </c>
      <c r="B33" t="s">
        <v>78</v>
      </c>
      <c r="C33" s="2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23"/>
      <c r="AC33" s="2">
        <f t="shared" si="0"/>
        <v>4000</v>
      </c>
      <c r="AD33" s="45" t="s">
        <v>189</v>
      </c>
      <c r="AE33" s="2">
        <v>3500</v>
      </c>
      <c r="AF33" s="3"/>
      <c r="AG33" s="3"/>
      <c r="AH33" s="3"/>
      <c r="AI33" s="3"/>
      <c r="AJ33" s="3"/>
      <c r="AK33" s="3"/>
    </row>
    <row r="34" spans="1:37" ht="12.75">
      <c r="A34" s="3">
        <f t="shared" si="1"/>
        <v>31</v>
      </c>
      <c r="B34" t="s">
        <v>79</v>
      </c>
      <c r="C34" s="2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1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23"/>
      <c r="AC34" s="2">
        <f t="shared" si="0"/>
        <v>6171.619433198379</v>
      </c>
      <c r="AD34" s="45" t="s">
        <v>189</v>
      </c>
      <c r="AE34" s="2">
        <v>4000</v>
      </c>
      <c r="AF34" s="3"/>
      <c r="AG34" s="3"/>
      <c r="AH34" s="3"/>
      <c r="AI34" s="3"/>
      <c r="AJ34" s="3"/>
      <c r="AK34" s="3"/>
    </row>
    <row r="35" spans="1:37" ht="12.75">
      <c r="A35" s="3">
        <f t="shared" si="1"/>
        <v>32</v>
      </c>
      <c r="B35" t="s">
        <v>65</v>
      </c>
      <c r="C35" s="2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f>89-94</f>
        <v>-5</v>
      </c>
      <c r="R35" s="5"/>
      <c r="S35" s="5"/>
      <c r="T35" s="5"/>
      <c r="U35" s="5"/>
      <c r="V35" s="5">
        <f>66-94</f>
        <v>-28</v>
      </c>
      <c r="W35" s="5">
        <f>97-94</f>
        <v>3</v>
      </c>
      <c r="X35" s="5"/>
      <c r="Y35" s="5"/>
      <c r="Z35" s="5"/>
      <c r="AA35" s="5"/>
      <c r="AB35" s="23"/>
      <c r="AC35" s="2">
        <f t="shared" si="0"/>
        <v>-8.185452315956354E-12</v>
      </c>
      <c r="AD35" s="45" t="s">
        <v>189</v>
      </c>
      <c r="AE35" s="2">
        <v>0</v>
      </c>
      <c r="AF35" s="3"/>
      <c r="AG35" s="3"/>
      <c r="AH35" s="3"/>
      <c r="AI35" s="3"/>
      <c r="AJ35" s="3"/>
      <c r="AK35" s="3"/>
    </row>
    <row r="36" spans="1:37" ht="12.75">
      <c r="A36" s="3">
        <f t="shared" si="1"/>
        <v>33</v>
      </c>
      <c r="B36" t="s">
        <v>66</v>
      </c>
      <c r="C36" s="2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f>7-9</f>
        <v>-2</v>
      </c>
      <c r="R36" s="5"/>
      <c r="S36" s="5"/>
      <c r="T36" s="5"/>
      <c r="U36" s="5"/>
      <c r="V36" s="5">
        <f>13-9</f>
        <v>4</v>
      </c>
      <c r="W36" s="5">
        <f>12-9</f>
        <v>3</v>
      </c>
      <c r="X36" s="5"/>
      <c r="Y36" s="5"/>
      <c r="Z36" s="5"/>
      <c r="AA36" s="5"/>
      <c r="AB36" s="23"/>
      <c r="AC36" s="2">
        <f t="shared" si="0"/>
        <v>1872.0000000000027</v>
      </c>
      <c r="AD36" s="45" t="s">
        <v>189</v>
      </c>
      <c r="AE36" s="2">
        <v>0</v>
      </c>
      <c r="AF36" s="3"/>
      <c r="AG36" s="3"/>
      <c r="AH36" s="3"/>
      <c r="AI36" s="3"/>
      <c r="AJ36" s="3"/>
      <c r="AK36" s="3"/>
    </row>
    <row r="37" spans="1:37" ht="12.75">
      <c r="A37" s="3">
        <f t="shared" si="1"/>
        <v>34</v>
      </c>
      <c r="B37" t="s">
        <v>67</v>
      </c>
      <c r="C37" s="2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f>+(7-12)</f>
        <v>-5</v>
      </c>
      <c r="R37" s="5"/>
      <c r="S37" s="5"/>
      <c r="T37" s="5"/>
      <c r="U37" s="5"/>
      <c r="V37" s="5">
        <f>+(13-12)</f>
        <v>1</v>
      </c>
      <c r="W37" s="5">
        <f>+(12-12)</f>
        <v>0</v>
      </c>
      <c r="X37" s="5"/>
      <c r="Y37" s="5"/>
      <c r="Z37" s="5"/>
      <c r="AA37" s="5"/>
      <c r="AB37" s="23"/>
      <c r="AC37" s="2">
        <f t="shared" si="0"/>
        <v>-3120.000000000018</v>
      </c>
      <c r="AD37" s="45" t="s">
        <v>190</v>
      </c>
      <c r="AE37" s="2">
        <v>0</v>
      </c>
      <c r="AF37" s="3"/>
      <c r="AG37" s="3"/>
      <c r="AH37" s="3"/>
      <c r="AI37" s="3"/>
      <c r="AJ37" s="3"/>
      <c r="AK37" s="3"/>
    </row>
    <row r="38" spans="1:37" ht="13.5" thickBot="1">
      <c r="A38" s="3">
        <f t="shared" si="1"/>
        <v>35</v>
      </c>
      <c r="B38" t="s">
        <v>80</v>
      </c>
      <c r="C38" s="30"/>
      <c r="D38" s="31"/>
      <c r="E38" s="31"/>
      <c r="F38" s="31"/>
      <c r="G38" s="31"/>
      <c r="H38" s="31">
        <f>+(45.4-35)</f>
        <v>10.399999999999999</v>
      </c>
      <c r="I38" s="31"/>
      <c r="J38" s="31"/>
      <c r="K38" s="31"/>
      <c r="L38" s="31">
        <f>+(43-35)</f>
        <v>8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>
        <f>+(23.1-35)</f>
        <v>-11.899999999999999</v>
      </c>
      <c r="Y38" s="31">
        <f>+(16.2-35)</f>
        <v>-18.8</v>
      </c>
      <c r="Z38" s="31"/>
      <c r="AA38" s="31"/>
      <c r="AB38" s="32">
        <f>+(19.8-35)</f>
        <v>-15.2</v>
      </c>
      <c r="AC38" s="2">
        <f t="shared" si="0"/>
        <v>7.275957614183426E-12</v>
      </c>
      <c r="AD38" s="45" t="s">
        <v>190</v>
      </c>
      <c r="AE38" s="2">
        <v>0</v>
      </c>
      <c r="AF38" s="3"/>
      <c r="AG38" s="3"/>
      <c r="AH38" s="3"/>
      <c r="AI38" s="3"/>
      <c r="AJ38" s="3"/>
      <c r="AK38" s="3"/>
    </row>
    <row r="39" spans="1:37" ht="12.75">
      <c r="A39" s="3"/>
      <c r="B39" s="33" t="s">
        <v>68</v>
      </c>
      <c r="C39" s="7">
        <f>SUM(C8:C27)</f>
        <v>-1</v>
      </c>
      <c r="D39" s="7">
        <f aca="true" t="shared" si="2" ref="D39:AB39">SUM(D8:D27)</f>
        <v>-1</v>
      </c>
      <c r="E39" s="7">
        <f t="shared" si="2"/>
        <v>0</v>
      </c>
      <c r="F39" s="7">
        <f t="shared" si="2"/>
        <v>0</v>
      </c>
      <c r="G39" s="7">
        <f t="shared" si="2"/>
        <v>0</v>
      </c>
      <c r="H39" s="7">
        <f t="shared" si="2"/>
        <v>0</v>
      </c>
      <c r="I39" s="7">
        <f t="shared" si="2"/>
        <v>0</v>
      </c>
      <c r="J39" s="7">
        <f t="shared" si="2"/>
        <v>0</v>
      </c>
      <c r="K39" s="7">
        <f t="shared" si="2"/>
        <v>0</v>
      </c>
      <c r="L39" s="7">
        <f t="shared" si="2"/>
        <v>0</v>
      </c>
      <c r="M39" s="7">
        <f t="shared" si="2"/>
        <v>1</v>
      </c>
      <c r="N39" s="7">
        <f t="shared" si="2"/>
        <v>1</v>
      </c>
      <c r="O39" s="7">
        <f t="shared" si="2"/>
        <v>1</v>
      </c>
      <c r="P39" s="7">
        <f t="shared" si="2"/>
        <v>1</v>
      </c>
      <c r="Q39" s="7">
        <f t="shared" si="2"/>
        <v>-1</v>
      </c>
      <c r="R39" s="7">
        <f t="shared" si="2"/>
        <v>-1</v>
      </c>
      <c r="S39" s="7">
        <f t="shared" si="2"/>
        <v>0</v>
      </c>
      <c r="T39" s="7">
        <f t="shared" si="2"/>
        <v>0</v>
      </c>
      <c r="U39" s="7">
        <f t="shared" si="2"/>
        <v>0</v>
      </c>
      <c r="V39" s="7">
        <f t="shared" si="2"/>
        <v>0</v>
      </c>
      <c r="W39" s="7">
        <f t="shared" si="2"/>
        <v>0</v>
      </c>
      <c r="X39" s="7">
        <f t="shared" si="2"/>
        <v>0</v>
      </c>
      <c r="Y39" s="7">
        <f t="shared" si="2"/>
        <v>0</v>
      </c>
      <c r="Z39" s="7">
        <f t="shared" si="2"/>
        <v>0</v>
      </c>
      <c r="AA39" s="7">
        <f t="shared" si="2"/>
        <v>0</v>
      </c>
      <c r="AB39" s="7">
        <f t="shared" si="2"/>
        <v>0</v>
      </c>
      <c r="AC39" s="34"/>
      <c r="AD39" s="3"/>
      <c r="AE39" s="3"/>
      <c r="AF39" s="3"/>
      <c r="AG39" s="3"/>
      <c r="AH39" s="3"/>
      <c r="AI39" s="3"/>
      <c r="AJ39" s="3"/>
      <c r="AK39" s="3"/>
    </row>
    <row r="40" spans="1:37" ht="12.75">
      <c r="A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2.75">
      <c r="A41" s="3"/>
      <c r="B41" s="33" t="s">
        <v>91</v>
      </c>
      <c r="C41" s="5">
        <v>-8.4</v>
      </c>
      <c r="D41" s="5">
        <v>-9</v>
      </c>
      <c r="E41" s="5"/>
      <c r="F41" s="5"/>
      <c r="G41" s="5"/>
      <c r="H41" s="5"/>
      <c r="I41" s="5"/>
      <c r="J41" s="5"/>
      <c r="K41" s="5"/>
      <c r="L41" s="5"/>
      <c r="M41" s="5">
        <v>19.6</v>
      </c>
      <c r="N41" s="5">
        <v>13.8</v>
      </c>
      <c r="O41" s="5">
        <v>14.5</v>
      </c>
      <c r="P41" s="5">
        <v>6.5</v>
      </c>
      <c r="Q41" s="5">
        <v>-11.2</v>
      </c>
      <c r="R41" s="5">
        <v>-10.1</v>
      </c>
      <c r="S41" s="5"/>
      <c r="T41" s="5"/>
      <c r="U41" s="5">
        <v>-4</v>
      </c>
      <c r="V41" s="5"/>
      <c r="W41" s="5"/>
      <c r="X41" s="5"/>
      <c r="Y41" s="5"/>
      <c r="Z41" s="5"/>
      <c r="AA41" s="5"/>
      <c r="AB41" s="3"/>
      <c r="AC41" s="35">
        <f>SUMPRODUCT(C41:AB41,C$42:AB$42)</f>
        <v>24850.539271255293</v>
      </c>
      <c r="AD41" s="3"/>
      <c r="AE41" s="3"/>
      <c r="AF41" s="3"/>
      <c r="AG41" s="3"/>
      <c r="AH41" s="3"/>
      <c r="AI41" s="3"/>
      <c r="AJ41" s="3"/>
      <c r="AK41" s="3"/>
    </row>
    <row r="42" spans="1:37" ht="12.75">
      <c r="A42" s="3"/>
      <c r="C42" s="36">
        <v>6461.53846153846</v>
      </c>
      <c r="D42" s="36">
        <v>3999.9999999999995</v>
      </c>
      <c r="E42" s="36">
        <v>839.9999999999998</v>
      </c>
      <c r="F42" s="36">
        <v>969.230769230769</v>
      </c>
      <c r="G42" s="36">
        <v>2390.7692307692305</v>
      </c>
      <c r="H42" s="36">
        <v>2261.538461538461</v>
      </c>
      <c r="I42" s="36">
        <v>760.0000000000002</v>
      </c>
      <c r="J42" s="36">
        <v>480.0000000000003</v>
      </c>
      <c r="K42" s="36">
        <v>1199.9999999999998</v>
      </c>
      <c r="L42" s="36">
        <v>1559.9999999999998</v>
      </c>
      <c r="M42" s="36">
        <v>1664.0000000000127</v>
      </c>
      <c r="N42" s="36">
        <v>1449.2307692307695</v>
      </c>
      <c r="O42" s="36">
        <v>4000</v>
      </c>
      <c r="P42" s="36">
        <v>6171.619433198379</v>
      </c>
      <c r="Q42" s="36">
        <v>624.0000000000036</v>
      </c>
      <c r="R42" s="36">
        <v>2199.3117408906883</v>
      </c>
      <c r="S42" s="47">
        <v>1600</v>
      </c>
      <c r="T42" s="47">
        <v>3590.7692307692305</v>
      </c>
      <c r="U42" s="47">
        <v>1600</v>
      </c>
      <c r="V42" s="47">
        <v>0</v>
      </c>
      <c r="W42" s="47">
        <v>1040.0000000000034</v>
      </c>
      <c r="X42" s="47">
        <v>560</v>
      </c>
      <c r="Y42" s="47">
        <v>590.7692307692305</v>
      </c>
      <c r="Z42" s="47">
        <v>3000</v>
      </c>
      <c r="AA42" s="47">
        <v>1000</v>
      </c>
      <c r="AB42" s="48">
        <v>1199.3117408906878</v>
      </c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2.75">
      <c r="A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2.75">
      <c r="A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2.75">
      <c r="A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2.75">
      <c r="A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2.75">
      <c r="A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2.75">
      <c r="A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2.75">
      <c r="A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2.75">
      <c r="A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2.75">
      <c r="A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2.75">
      <c r="A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2.75">
      <c r="A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2.75">
      <c r="A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2.75">
      <c r="A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2.75">
      <c r="A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2.75">
      <c r="A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2.75">
      <c r="A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2.75">
      <c r="A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2.75">
      <c r="A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2.75">
      <c r="A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2.75">
      <c r="A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2.75">
      <c r="A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2.75">
      <c r="A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2.75">
      <c r="A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2.75">
      <c r="A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2.75">
      <c r="A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2.75">
      <c r="A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2.75">
      <c r="A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2.75">
      <c r="A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2.75">
      <c r="A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2.75">
      <c r="A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2.75">
      <c r="A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2.75">
      <c r="A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2.75">
      <c r="A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2.75">
      <c r="A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2.75">
      <c r="A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>
      <c r="A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2.75">
      <c r="A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2.75">
      <c r="A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2.75">
      <c r="A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2.75">
      <c r="A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2.75">
      <c r="A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2.75">
      <c r="A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2.75">
      <c r="A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2.75">
      <c r="A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2.75">
      <c r="A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2.75">
      <c r="A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2.75">
      <c r="A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2.75">
      <c r="A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2.75">
      <c r="A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2.75">
      <c r="A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2.75">
      <c r="A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2.75">
      <c r="A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2.75">
      <c r="A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2.75">
      <c r="A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2.75">
      <c r="A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2.75">
      <c r="A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2.75">
      <c r="A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2.75">
      <c r="A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2.75">
      <c r="A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2.75">
      <c r="A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2.75">
      <c r="A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2.75">
      <c r="A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ht="12.75">
      <c r="A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ht="12.75">
      <c r="A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ht="12.75">
      <c r="A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ht="12.75">
      <c r="A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ht="12.75">
      <c r="A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ht="12.75">
      <c r="A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ht="12.75">
      <c r="A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ht="12.75">
      <c r="A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ht="12.75">
      <c r="A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ht="12.75">
      <c r="A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ht="12.75">
      <c r="A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ht="12.75">
      <c r="A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ht="12.75">
      <c r="A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ht="12.75">
      <c r="A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ht="12.75">
      <c r="A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ht="12.75">
      <c r="A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ht="12.75">
      <c r="A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ht="12.75">
      <c r="A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ht="12.75">
      <c r="A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ht="12.75">
      <c r="A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ht="12.75">
      <c r="A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ht="12.75">
      <c r="A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ht="12.75">
      <c r="A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ht="12.75">
      <c r="A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ht="12.75">
      <c r="A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ht="12.75">
      <c r="A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t="12.75">
      <c r="A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ht="12.75">
      <c r="A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ht="12.75">
      <c r="A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ht="12.75">
      <c r="A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12.75">
      <c r="A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2.75">
      <c r="A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12.75">
      <c r="A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12.75">
      <c r="A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12.75">
      <c r="A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12.75">
      <c r="A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12.75">
      <c r="A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12.75">
      <c r="A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12.75">
      <c r="A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12.75">
      <c r="A175" s="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12.75">
      <c r="A176" s="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12.75">
      <c r="A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12.75">
      <c r="A178" s="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12.75">
      <c r="A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ht="12.75">
      <c r="A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ht="12.75">
      <c r="A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ht="12.75">
      <c r="A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ht="12.75">
      <c r="A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ht="12.75">
      <c r="A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ht="12.75">
      <c r="A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ht="12.75">
      <c r="A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ht="12.75">
      <c r="A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ht="12.75">
      <c r="A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12.75">
      <c r="A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ht="12.75">
      <c r="A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ht="12.75">
      <c r="A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ht="12.75">
      <c r="A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ht="12.75">
      <c r="A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ht="12.75">
      <c r="A194" s="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ht="12.75">
      <c r="A195" s="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:37" ht="12.75">
      <c r="A196" s="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ht="12.75">
      <c r="A197" s="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ht="12.75">
      <c r="A198" s="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ht="12.75">
      <c r="A199" s="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ht="12.75">
      <c r="A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ht="12.75">
      <c r="A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ht="12.75">
      <c r="A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ht="12.75">
      <c r="A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ht="12.75">
      <c r="A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ht="12.75">
      <c r="A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ht="12.75">
      <c r="A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ht="12.75">
      <c r="A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ht="12.75">
      <c r="A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ht="12.75">
      <c r="A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ht="12.75">
      <c r="A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ht="12.75">
      <c r="A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ht="12.75">
      <c r="A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ht="12.75">
      <c r="A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37" ht="12.75">
      <c r="A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37" ht="12.75">
      <c r="A215" s="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:37" ht="12.75">
      <c r="A216" s="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ht="12.75">
      <c r="A217" s="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:37" ht="12.75">
      <c r="A218" s="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ht="12.75">
      <c r="A219" s="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ht="12.75">
      <c r="A220" s="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ht="12.75">
      <c r="A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37" ht="12.75">
      <c r="A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ht="12.75">
      <c r="A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:37" ht="12.75">
      <c r="A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:37" ht="12.75">
      <c r="A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ht="12.75">
      <c r="A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:37" ht="12.75">
      <c r="A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ht="12.75">
      <c r="A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ht="12.75">
      <c r="A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:37" ht="12.75">
      <c r="A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:37" ht="12.75">
      <c r="A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ht="12.75">
      <c r="A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ht="12.75">
      <c r="A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1:37" ht="12.75">
      <c r="A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:37" ht="12.75">
      <c r="A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ht="12.75">
      <c r="A236" s="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1:37" ht="12.75">
      <c r="A237" s="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1:37" ht="12.75">
      <c r="A238" s="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1:37" ht="12.75">
      <c r="A239" s="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:37" ht="12.75">
      <c r="A240" s="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:37" ht="12.75">
      <c r="A241" s="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ht="12.75">
      <c r="A242" s="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ht="12.75">
      <c r="A243" s="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ht="12.75">
      <c r="A244" s="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ht="12.75">
      <c r="A245" s="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ht="12.75">
      <c r="A246" s="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ht="12.75">
      <c r="A247" s="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7" ht="12.75">
      <c r="A248" s="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37" ht="12.75">
      <c r="A249" s="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37" ht="12.75">
      <c r="A250" s="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7" ht="12.75">
      <c r="A251" s="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7" ht="12.75">
      <c r="A252" s="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7" ht="12.75">
      <c r="A253" s="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7" ht="12.75">
      <c r="A254" s="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37" ht="12.75">
      <c r="A255" s="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37" ht="12.75">
      <c r="A256" s="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37" ht="12.75">
      <c r="A257" s="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ht="12.75">
      <c r="A258" s="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7" ht="12.75">
      <c r="A259" s="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37" ht="12.75">
      <c r="A260" s="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7" ht="12.75">
      <c r="A261" s="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7" ht="12.75">
      <c r="A262" s="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37" ht="12.75">
      <c r="A263" s="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37" ht="12.75">
      <c r="A264" s="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:37" ht="12.75">
      <c r="A265" s="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ht="12.75">
      <c r="A266" s="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ht="12.75">
      <c r="A267" s="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37" ht="12.75">
      <c r="A268" s="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37" ht="12.75">
      <c r="A269" s="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37" ht="12.75">
      <c r="A270" s="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ht="12.75">
      <c r="A271" s="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37" ht="12.75">
      <c r="A272" s="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ht="12.75">
      <c r="A273" s="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7" ht="12.75">
      <c r="A274" s="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ht="12.75">
      <c r="A275" s="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ht="12.75">
      <c r="A276" s="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37" ht="12.75">
      <c r="A277" s="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ht="12.75">
      <c r="A278" s="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ht="12.75">
      <c r="A279" s="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ht="12.75">
      <c r="A280" s="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37" ht="12.75">
      <c r="A281" s="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ht="12.75">
      <c r="A282" s="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:37" ht="12.75">
      <c r="A283" s="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:37" ht="12.75">
      <c r="A284" s="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:37" ht="12.75">
      <c r="A285" s="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37" ht="12.75">
      <c r="A286" s="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37" ht="12.75">
      <c r="A287" s="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:37" ht="12.75">
      <c r="A288" s="3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:37" ht="12.75">
      <c r="A289" s="3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:37" ht="12.75">
      <c r="A290" s="3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:37" ht="12.75">
      <c r="A291" s="3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:37" ht="12.75">
      <c r="A292" s="3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37" ht="12.75">
      <c r="A293" s="3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37" ht="12.75">
      <c r="A294" s="3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:37" ht="12.75">
      <c r="A295" s="3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:37" ht="12.75">
      <c r="A296" s="3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:37" ht="12.75">
      <c r="A297" s="3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37" ht="12.75">
      <c r="A298" s="3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7" ht="12.75">
      <c r="A299" s="3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:37" ht="12.75">
      <c r="A300" s="3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:37" ht="12.75">
      <c r="A301" s="3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37" ht="12.75">
      <c r="A302" s="3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37" ht="12.75">
      <c r="A303" s="3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:37" ht="12.75">
      <c r="A304" s="3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:37" ht="12.75">
      <c r="A305" s="3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ht="12.75">
      <c r="A306" s="3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ht="12.75">
      <c r="A307" s="3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ht="12.75">
      <c r="A308" s="3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ht="12.75">
      <c r="A309" s="3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ht="12.75">
      <c r="A310" s="3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ht="12.75">
      <c r="A311" s="3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ht="12.75">
      <c r="A312" s="3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37" ht="12.75">
      <c r="A313" s="3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spans="1:37" ht="12.75">
      <c r="A314" s="3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:37" ht="12.75">
      <c r="A315" s="3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37" ht="12.75">
      <c r="A316" s="3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ht="12.75">
      <c r="A317" s="3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spans="1:37" ht="12.75">
      <c r="A318" s="3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37" ht="12.75">
      <c r="A319" s="3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37" ht="12.75">
      <c r="A320" s="3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2.75">
      <c r="A321" s="3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2.75">
      <c r="A322" s="3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2.75">
      <c r="A323" s="3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2.75">
      <c r="A324" s="3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2.75">
      <c r="A325" s="3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2.75">
      <c r="A326" s="3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2.75">
      <c r="A327" s="3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2.75">
      <c r="A328" s="3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2.75">
      <c r="A329" s="3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2.75">
      <c r="A330" s="3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2.75">
      <c r="A331" s="3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2.75">
      <c r="A332" s="3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2.75">
      <c r="A333" s="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2.75">
      <c r="A334" s="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2.75">
      <c r="A335" s="3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2.75">
      <c r="A336" s="3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2.75">
      <c r="A337" s="3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2.75">
      <c r="A338" s="3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2.75">
      <c r="A339" s="3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2.75">
      <c r="A340" s="3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2.75">
      <c r="A341" s="3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2.75">
      <c r="A342" s="3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2.75">
      <c r="A343" s="3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2.75">
      <c r="A344" s="3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2.75">
      <c r="A345" s="3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2.75">
      <c r="A346" s="3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2.75">
      <c r="A347" s="3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2.75">
      <c r="A348" s="3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2.75">
      <c r="A349" s="3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2.75">
      <c r="A350" s="3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2.75">
      <c r="A351" s="3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2.75">
      <c r="A352" s="3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2.75">
      <c r="A353" s="3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2.75">
      <c r="A354" s="3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2.75">
      <c r="A355" s="3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2.75">
      <c r="A356" s="3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2.75">
      <c r="A357" s="3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2.75">
      <c r="A358" s="3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2.75">
      <c r="A359" s="3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2.75">
      <c r="A360" s="3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2.75">
      <c r="A361" s="3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2.75">
      <c r="A362" s="3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2.75">
      <c r="A363" s="3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2.75">
      <c r="A364" s="3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2.75">
      <c r="A365" s="3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2.75">
      <c r="A366" s="3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2.75">
      <c r="A367" s="3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2.75">
      <c r="A368" s="3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2.75">
      <c r="A369" s="3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2.75">
      <c r="A370" s="3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2.75">
      <c r="A371" s="3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2.75">
      <c r="A372" s="3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2.75">
      <c r="A373" s="3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2.75">
      <c r="A374" s="3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2.75">
      <c r="A375" s="3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2.75">
      <c r="A376" s="3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2.75">
      <c r="A377" s="3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2.75">
      <c r="A378" s="3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2.75">
      <c r="A379" s="3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2.75">
      <c r="A380" s="3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2.75">
      <c r="A381" s="3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2.75">
      <c r="A382" s="3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2.75">
      <c r="A383" s="3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2.75">
      <c r="A384" s="3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2.75">
      <c r="A385" s="3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2.75">
      <c r="A386" s="3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2.75">
      <c r="A387" s="3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2.75">
      <c r="A388" s="3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2.75">
      <c r="A389" s="3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2.75">
      <c r="A390" s="3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2.75">
      <c r="A391" s="3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2.75">
      <c r="A392" s="3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2.75">
      <c r="A393" s="3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2.75">
      <c r="A394" s="3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2.75">
      <c r="A395" s="3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2.75">
      <c r="A396" s="3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2.75">
      <c r="A397" s="3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2.75">
      <c r="A398" s="3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2.75">
      <c r="A399" s="3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2.75">
      <c r="A400" s="3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2.75">
      <c r="A401" s="3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2.75">
      <c r="A402" s="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2.75">
      <c r="A403" s="3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2.75">
      <c r="A404" s="3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2.75">
      <c r="A405" s="3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2.75">
      <c r="A406" s="3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2.75">
      <c r="A407" s="3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2.75">
      <c r="A408" s="3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  <row r="409" spans="1:37" ht="12.75">
      <c r="A409" s="3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3"/>
      <c r="AC409" s="3"/>
      <c r="AD409" s="3"/>
      <c r="AE409" s="3"/>
      <c r="AF409" s="3"/>
      <c r="AG409" s="3"/>
      <c r="AH409" s="3"/>
      <c r="AI409" s="3"/>
      <c r="AJ409" s="3"/>
      <c r="AK409" s="3"/>
    </row>
    <row r="410" spans="1:37" ht="12.75">
      <c r="A410" s="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3"/>
      <c r="AC410" s="3"/>
      <c r="AD410" s="3"/>
      <c r="AE410" s="3"/>
      <c r="AF410" s="3"/>
      <c r="AG410" s="3"/>
      <c r="AH410" s="3"/>
      <c r="AI410" s="3"/>
      <c r="AJ410" s="3"/>
      <c r="AK410" s="3"/>
    </row>
    <row r="411" spans="1:37" ht="12.75">
      <c r="A411" s="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3"/>
      <c r="AC411" s="3"/>
      <c r="AD411" s="3"/>
      <c r="AE411" s="3"/>
      <c r="AF411" s="3"/>
      <c r="AG411" s="3"/>
      <c r="AH411" s="3"/>
      <c r="AI411" s="3"/>
      <c r="AJ411" s="3"/>
      <c r="AK411" s="3"/>
    </row>
    <row r="412" spans="1:37" ht="12.75">
      <c r="A412" s="3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3"/>
      <c r="AC412" s="3"/>
      <c r="AD412" s="3"/>
      <c r="AE412" s="3"/>
      <c r="AF412" s="3"/>
      <c r="AG412" s="3"/>
      <c r="AH412" s="3"/>
      <c r="AI412" s="3"/>
      <c r="AJ412" s="3"/>
      <c r="AK412" s="3"/>
    </row>
    <row r="413" spans="1:37" ht="12.75">
      <c r="A413" s="3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3"/>
      <c r="AC413" s="3"/>
      <c r="AD413" s="3"/>
      <c r="AE413" s="3"/>
      <c r="AF413" s="3"/>
      <c r="AG413" s="3"/>
      <c r="AH413" s="3"/>
      <c r="AI413" s="3"/>
      <c r="AJ413" s="3"/>
      <c r="AK413" s="3"/>
    </row>
    <row r="414" spans="1:37" ht="12.75">
      <c r="A414" s="3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3"/>
      <c r="AC414" s="3"/>
      <c r="AD414" s="3"/>
      <c r="AE414" s="3"/>
      <c r="AF414" s="3"/>
      <c r="AG414" s="3"/>
      <c r="AH414" s="3"/>
      <c r="AI414" s="3"/>
      <c r="AJ414" s="3"/>
      <c r="AK414" s="3"/>
    </row>
    <row r="415" spans="1:37" ht="12.75">
      <c r="A415" s="3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3"/>
      <c r="AC415" s="3"/>
      <c r="AD415" s="3"/>
      <c r="AE415" s="3"/>
      <c r="AF415" s="3"/>
      <c r="AG415" s="3"/>
      <c r="AH415" s="3"/>
      <c r="AI415" s="3"/>
      <c r="AJ415" s="3"/>
      <c r="AK415" s="3"/>
    </row>
    <row r="416" spans="1:37" ht="12.75">
      <c r="A416" s="3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3"/>
      <c r="AC416" s="3"/>
      <c r="AD416" s="3"/>
      <c r="AE416" s="3"/>
      <c r="AF416" s="3"/>
      <c r="AG416" s="3"/>
      <c r="AH416" s="3"/>
      <c r="AI416" s="3"/>
      <c r="AJ416" s="3"/>
      <c r="AK416" s="3"/>
    </row>
    <row r="417" spans="1:37" ht="12.75">
      <c r="A417" s="3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37" ht="12.75">
      <c r="A418" s="3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37" ht="12.75">
      <c r="A419" s="3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3"/>
      <c r="AC419" s="3"/>
      <c r="AD419" s="3"/>
      <c r="AE419" s="3"/>
      <c r="AF419" s="3"/>
      <c r="AG419" s="3"/>
      <c r="AH419" s="3"/>
      <c r="AI419" s="3"/>
      <c r="AJ419" s="3"/>
      <c r="AK419" s="3"/>
    </row>
    <row r="420" spans="1:37" ht="12.75">
      <c r="A420" s="3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ht="12.75">
      <c r="A421" s="3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spans="1:37" ht="12.75">
      <c r="A422" s="3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spans="1:37" ht="12.75">
      <c r="A423" s="3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spans="1:37" ht="12.75">
      <c r="A424" s="3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spans="1:37" ht="12.75">
      <c r="A425" s="3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spans="1:37" ht="12.75">
      <c r="A426" s="3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:37" ht="12.75">
      <c r="A427" s="3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:37" ht="12.75">
      <c r="A428" s="3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:37" ht="12.75">
      <c r="A429" s="3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:37" ht="12.75">
      <c r="A430" s="3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:37" ht="12.75">
      <c r="A431" s="3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:37" ht="12.75">
      <c r="A432" s="3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:37" ht="12.75">
      <c r="A433" s="3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:37" ht="12.75">
      <c r="A434" s="3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:37" ht="12.75">
      <c r="A435" s="3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37" ht="12.75">
      <c r="A436" s="3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:37" ht="12.75">
      <c r="A437" s="3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12.75">
      <c r="A438" s="3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12.75">
      <c r="A439" s="3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12.75">
      <c r="A440" s="3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12.75">
      <c r="A441" s="3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12.75">
      <c r="A442" s="3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12.75">
      <c r="A443" s="3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12.75">
      <c r="A444" s="3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12.75">
      <c r="A445" s="3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12.75">
      <c r="A446" s="3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ht="12.75">
      <c r="A447" s="3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ht="12.75">
      <c r="A448" s="3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ht="12.75">
      <c r="A449" s="3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12.75">
      <c r="A450" s="3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ht="12.75">
      <c r="A451" s="3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ht="12.75">
      <c r="A452" s="3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12.75">
      <c r="A453" s="3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12.75">
      <c r="A454" s="3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12.75">
      <c r="A455" s="3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ht="12.75">
      <c r="A456" s="3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12.75">
      <c r="A457" s="3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ht="12.75">
      <c r="A458" s="3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2.75">
      <c r="A459" s="3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12.75">
      <c r="A460" s="3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ht="12.75">
      <c r="A461" s="3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12.75">
      <c r="A462" s="3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ht="12.75">
      <c r="A463" s="3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ht="12.75">
      <c r="A464" s="3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12.75">
      <c r="A465" s="3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ht="12.75">
      <c r="A466" s="3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12.75">
      <c r="A467" s="3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ht="12.75">
      <c r="A468" s="3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ht="12.75">
      <c r="A469" s="3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ht="12.75">
      <c r="A470" s="3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12.75">
      <c r="A471" s="3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ht="12.75">
      <c r="A472" s="3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12.75">
      <c r="A473" s="3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ht="12.75">
      <c r="A474" s="3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ht="12.75">
      <c r="A475" s="3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12.75">
      <c r="A476" s="3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12.75">
      <c r="A477" s="3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12.75">
      <c r="A478" s="3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12.75">
      <c r="A479" s="3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ht="12.75">
      <c r="A480" s="3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12.75">
      <c r="A481" s="3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12.75">
      <c r="A482" s="3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12.75">
      <c r="A483" s="3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12.75">
      <c r="A484" s="3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12.75">
      <c r="A485" s="3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12.75">
      <c r="A486" s="3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12.75">
      <c r="A487" s="3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12.75">
      <c r="A488" s="3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12.75">
      <c r="A489" s="3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12.75">
      <c r="A490" s="3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ht="12.75">
      <c r="A491" s="3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ht="12.75">
      <c r="A492" s="3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ht="12.75">
      <c r="A493" s="3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ht="12.75">
      <c r="A494" s="3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ht="12.75">
      <c r="A495" s="3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ht="12.75">
      <c r="A496" s="3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ht="12.75">
      <c r="A497" s="3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ht="12.75">
      <c r="A498" s="3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ht="12.75">
      <c r="A499" s="3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ht="12.75">
      <c r="A500" s="3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ht="12.75">
      <c r="A501" s="3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ht="12.75">
      <c r="A502" s="3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ht="12.75">
      <c r="A503" s="3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ht="12.75">
      <c r="A504" s="3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ht="12.75">
      <c r="A505" s="3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ht="12.75">
      <c r="A506" s="3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ht="12.75">
      <c r="A507" s="3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ht="12.75">
      <c r="A508" s="3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ht="12.75">
      <c r="A509" s="3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ht="12.75">
      <c r="A510" s="3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ht="12.75">
      <c r="A511" s="3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ht="12.75">
      <c r="A512" s="3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ht="12.75">
      <c r="A513" s="3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ht="12.75">
      <c r="A514" s="3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ht="12.75">
      <c r="A515" s="3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ht="12.75">
      <c r="A516" s="3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ht="12.75">
      <c r="A517" s="3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ht="12.75">
      <c r="A518" s="3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ht="12.75">
      <c r="A519" s="3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ht="12.75">
      <c r="A520" s="3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ht="12.75">
      <c r="A521" s="3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ht="12.75">
      <c r="A522" s="3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ht="12.75">
      <c r="A523" s="3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ht="12.75">
      <c r="A524" s="3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ht="12.75">
      <c r="A525" s="3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ht="12.75">
      <c r="A526" s="3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ht="12.75">
      <c r="A527" s="3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ht="12.75">
      <c r="A528" s="3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ht="12.75">
      <c r="A529" s="3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ht="12.75">
      <c r="A530" s="3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ht="12.75">
      <c r="A531" s="3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ht="12.75">
      <c r="A532" s="3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ht="12.75">
      <c r="A533" s="3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ht="12.75">
      <c r="A534" s="3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ht="12.75">
      <c r="A535" s="3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ht="12.75">
      <c r="A536" s="3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ht="12.75">
      <c r="A537" s="3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ht="12.75">
      <c r="A538" s="3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ht="12.75">
      <c r="A539" s="3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ht="12.75">
      <c r="A540" s="3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ht="12.75">
      <c r="A541" s="3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ht="12.75">
      <c r="A542" s="3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ht="12.75">
      <c r="A543" s="3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ht="12.75">
      <c r="A544" s="3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ht="12.75">
      <c r="A545" s="3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ht="12.75">
      <c r="A546" s="3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ht="12.75">
      <c r="A547" s="3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ht="12.75">
      <c r="A548" s="3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ht="12.75">
      <c r="A549" s="3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ht="12.75">
      <c r="A550" s="3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ht="12.75">
      <c r="A551" s="3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ht="12.75">
      <c r="A552" s="3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ht="12.75">
      <c r="A553" s="3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ht="12.75">
      <c r="A554" s="3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ht="12.75">
      <c r="A555" s="3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ht="12.75">
      <c r="A556" s="3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ht="12.75">
      <c r="A557" s="3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ht="12.75">
      <c r="A558" s="3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ht="12.75">
      <c r="A559" s="3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ht="12.75">
      <c r="A560" s="3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37" ht="12.75">
      <c r="A561" s="3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37" ht="12.75">
      <c r="A562" s="3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37" ht="12.75">
      <c r="A563" s="3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37" ht="12.75">
      <c r="A564" s="3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37" ht="12.75">
      <c r="A565" s="3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37" ht="12.75">
      <c r="A566" s="3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37" ht="12.75">
      <c r="A567" s="3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37" ht="12.75">
      <c r="A568" s="3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37" ht="12.75">
      <c r="A569" s="3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37" ht="12.75">
      <c r="A570" s="3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37" ht="12.75">
      <c r="A571" s="3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37" ht="12.75">
      <c r="A572" s="3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37" ht="12.75">
      <c r="A573" s="3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37" ht="12.75">
      <c r="A574" s="3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:37" ht="12.75">
      <c r="A575" s="3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:37" ht="12.75">
      <c r="A576" s="3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:37" ht="12.75">
      <c r="A577" s="3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spans="1:37" ht="12.75">
      <c r="A578" s="3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:37" ht="12.75">
      <c r="A579" s="3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spans="1:37" ht="12.75">
      <c r="A580" s="3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:37" ht="12.75">
      <c r="A581" s="3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37" ht="12.75">
      <c r="A582" s="3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37" ht="12.75">
      <c r="A583" s="3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:37" ht="12.75">
      <c r="A584" s="3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:37" ht="12.75">
      <c r="A585" s="3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:37" ht="12.75">
      <c r="A586" s="3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37" ht="12.75">
      <c r="A587" s="3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:37" ht="12.75">
      <c r="A588" s="3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spans="1:37" ht="12.75">
      <c r="A589" s="3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spans="1:37" ht="12.75">
      <c r="A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:37" ht="12.75">
      <c r="A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:37" ht="12.75">
      <c r="A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spans="1:37" ht="12.75">
      <c r="A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37" ht="12.75">
      <c r="A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37" ht="12.75">
      <c r="A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37" ht="12.75">
      <c r="A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37" ht="12.75">
      <c r="A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37" ht="12.75">
      <c r="A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spans="1:37" ht="12.75">
      <c r="A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spans="1:37" ht="12.75">
      <c r="A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37" ht="12.75">
      <c r="A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37" ht="12.75">
      <c r="A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spans="1:37" ht="12.75">
      <c r="A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spans="1:37" ht="12.75">
      <c r="A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37" ht="12.75">
      <c r="A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37" ht="12.75">
      <c r="A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37" ht="12.75">
      <c r="A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37" ht="12.75">
      <c r="A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ht="12.75">
      <c r="A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ht="12.75">
      <c r="A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ht="12.75">
      <c r="A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ht="12.75">
      <c r="A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ht="12.75">
      <c r="A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ht="12.75">
      <c r="A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ht="12.75">
      <c r="A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ht="12.75">
      <c r="A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ht="12.75">
      <c r="A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ht="12.75">
      <c r="A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ht="12.75">
      <c r="A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ht="12.75">
      <c r="A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ht="12.75">
      <c r="A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ht="12.75">
      <c r="A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ht="12.75">
      <c r="A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ht="12.75">
      <c r="A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37" ht="12.75">
      <c r="A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37" ht="12.75">
      <c r="A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37" ht="12.75">
      <c r="A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ht="12.75">
      <c r="A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2.75">
      <c r="A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ht="12.75">
      <c r="A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37" ht="12.75">
      <c r="A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37" ht="12.75">
      <c r="A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37" ht="12.75">
      <c r="A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37" ht="12.75">
      <c r="A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37" ht="12.75">
      <c r="A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spans="1:37" ht="12.75">
      <c r="A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spans="1:37" ht="12.75">
      <c r="A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37" ht="12.75">
      <c r="A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spans="1:37" ht="12.75">
      <c r="A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spans="1:37" ht="12.75">
      <c r="A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spans="1:37" ht="12.75">
      <c r="A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spans="1:37" ht="12.75">
      <c r="A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spans="1:37" ht="12.75">
      <c r="A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spans="1:37" ht="12.75">
      <c r="A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spans="1:37" ht="12.75">
      <c r="A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spans="1:37" ht="12.75">
      <c r="A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spans="1:37" ht="12.75">
      <c r="A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spans="1:37" ht="12.75">
      <c r="A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37" ht="12.75">
      <c r="A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spans="1:37" ht="12.75">
      <c r="A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spans="1:37" ht="12.75">
      <c r="A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spans="1:37" ht="12.75">
      <c r="A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spans="1:37" ht="12.75">
      <c r="A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spans="1:37" ht="12.75">
      <c r="A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37" ht="12.75">
      <c r="A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37" ht="12.75">
      <c r="A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spans="1:37" ht="12.75">
      <c r="A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spans="1:37" ht="12.75">
      <c r="A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37" ht="12.75">
      <c r="A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37" ht="12.75">
      <c r="A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37" ht="12.75">
      <c r="A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37" ht="12.75">
      <c r="A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37" ht="12.75">
      <c r="A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37" ht="12.75">
      <c r="A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37" ht="12.75">
      <c r="A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37" ht="12.75">
      <c r="A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37" ht="12.75">
      <c r="A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spans="1:37" ht="12.75">
      <c r="A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spans="1:37" ht="12.75">
      <c r="A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spans="1:37" ht="12.75">
      <c r="A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37" ht="12.75">
      <c r="A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37" ht="12.75">
      <c r="A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ht="12.75">
      <c r="A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ht="12.75">
      <c r="A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ht="12.75">
      <c r="A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ht="12.75">
      <c r="A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ht="12.75">
      <c r="A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ht="12.75">
      <c r="A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ht="12.75">
      <c r="A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spans="1:37" ht="12.75">
      <c r="A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spans="1:37" ht="12.75">
      <c r="A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spans="1:37" ht="12.75">
      <c r="A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ht="12.75">
      <c r="A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ht="12.75">
      <c r="A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ht="12.75">
      <c r="A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ht="12.75">
      <c r="A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ht="12.75">
      <c r="A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ht="12.75">
      <c r="A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37" ht="12.75">
      <c r="A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37" ht="12.75">
      <c r="A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7" ht="12.75">
      <c r="A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ht="12.75">
      <c r="A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spans="1:37" ht="12.75">
      <c r="A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spans="1:37" ht="12.75">
      <c r="A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spans="1:37" ht="12.75">
      <c r="A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spans="1:37" ht="12.75">
      <c r="A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spans="1:37" ht="12.75">
      <c r="A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spans="1:37" ht="12.75">
      <c r="A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spans="1:37" ht="12.75">
      <c r="A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spans="1:37" ht="12.75">
      <c r="A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37" ht="12.75">
      <c r="A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spans="1:37" ht="12.75">
      <c r="A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spans="1:37" ht="12.75">
      <c r="A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</row>
    <row r="704" spans="1:37" ht="12.75">
      <c r="A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</row>
    <row r="705" spans="1:37" ht="12.75">
      <c r="A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spans="1:37" ht="12.75">
      <c r="A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spans="1:37" ht="12.75">
      <c r="A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37" ht="12.75">
      <c r="A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37" ht="12.75">
      <c r="A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37" ht="12.75">
      <c r="A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spans="1:37" ht="12.75">
      <c r="A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spans="1:37" ht="12.75">
      <c r="A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</row>
    <row r="713" spans="1:37" ht="12.75">
      <c r="A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spans="1:37" ht="12.75">
      <c r="A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</row>
    <row r="715" spans="1:37" ht="12.75">
      <c r="A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</row>
    <row r="716" spans="1:37" ht="12.75">
      <c r="A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</row>
    <row r="717" spans="1:37" ht="12.75">
      <c r="A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</row>
    <row r="718" spans="1:37" ht="12.75">
      <c r="A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spans="1:37" ht="12.75">
      <c r="A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</row>
    <row r="720" spans="1:37" ht="12.75">
      <c r="A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spans="1:37" ht="12.75">
      <c r="A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spans="1:37" ht="12.75">
      <c r="A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ht="12.75">
      <c r="A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ht="12.75">
      <c r="A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spans="1:37" ht="12.75">
      <c r="A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spans="1:37" ht="12.75">
      <c r="A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37" ht="12.75">
      <c r="A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37" ht="12.75">
      <c r="A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37" ht="12.75">
      <c r="A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37" ht="12.75">
      <c r="A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ht="12.75">
      <c r="A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37" ht="12.75">
      <c r="A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ht="12.75">
      <c r="A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ht="12.75">
      <c r="A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37" ht="12.75">
      <c r="A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37" ht="12.75">
      <c r="A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37" ht="12.75">
      <c r="A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ht="12.75">
      <c r="A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2.75">
      <c r="A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12.75">
      <c r="A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37" ht="12.75">
      <c r="A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37" ht="12.75">
      <c r="A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37" ht="12.75">
      <c r="A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37" ht="12.75">
      <c r="A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37" ht="12.75">
      <c r="A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37" ht="12.75">
      <c r="A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37" ht="12.75">
      <c r="A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37" ht="12.75">
      <c r="A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37" ht="12.75">
      <c r="A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37" ht="12.75">
      <c r="A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37" ht="12.75">
      <c r="A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37" ht="12.75">
      <c r="A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37" ht="12.75">
      <c r="A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spans="1:37" ht="12.75">
      <c r="A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spans="1:37" ht="12.75">
      <c r="A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37" ht="12.75">
      <c r="A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37" ht="12.75">
      <c r="A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37" ht="12.75">
      <c r="A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37" ht="12.75">
      <c r="A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spans="1:37" ht="12.75">
      <c r="A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spans="1:37" ht="12.75">
      <c r="A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spans="1:37" ht="12.75">
      <c r="A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spans="1:37" ht="12.75">
      <c r="A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</row>
    <row r="764" spans="1:37" ht="12.75">
      <c r="A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37" ht="12.75">
      <c r="A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ht="12.75">
      <c r="A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</row>
    <row r="767" spans="1:37" ht="12.75">
      <c r="A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</row>
    <row r="768" spans="1:37" ht="12.75">
      <c r="A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</row>
    <row r="769" spans="1:37" ht="12.75">
      <c r="A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</row>
    <row r="770" spans="1:37" ht="12.75">
      <c r="A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</row>
    <row r="771" spans="1:37" ht="12.75">
      <c r="A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</row>
    <row r="772" spans="1:37" ht="12.75">
      <c r="A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</row>
    <row r="773" spans="1:37" ht="12.75">
      <c r="A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</row>
    <row r="774" spans="1:37" ht="12.75">
      <c r="A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</row>
    <row r="775" spans="1:37" ht="12.75">
      <c r="A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</row>
    <row r="776" spans="1:37" ht="12.75">
      <c r="A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</row>
    <row r="777" spans="1:37" ht="12.75">
      <c r="A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</row>
    <row r="778" spans="1:37" ht="12.75">
      <c r="A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</row>
    <row r="779" spans="1:37" ht="12.75">
      <c r="A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</row>
    <row r="780" spans="1:37" ht="12.75">
      <c r="A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</row>
    <row r="781" spans="1:37" ht="12.75">
      <c r="A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</row>
    <row r="782" spans="1:37" ht="12.75">
      <c r="A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</row>
    <row r="783" spans="1:37" ht="12.75">
      <c r="A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</row>
    <row r="784" spans="1:37" ht="12.75">
      <c r="A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</row>
    <row r="785" spans="1:37" ht="12.75">
      <c r="A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</row>
    <row r="786" spans="1:37" ht="12.75">
      <c r="A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</row>
    <row r="787" spans="1:37" ht="12.75">
      <c r="A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</row>
    <row r="788" spans="1:37" ht="12.75">
      <c r="A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</row>
    <row r="789" spans="1:37" ht="12.75">
      <c r="A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</row>
    <row r="790" spans="1:37" ht="12.75">
      <c r="A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</row>
    <row r="791" spans="1:37" ht="12.75">
      <c r="A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</row>
    <row r="792" spans="1:37" ht="12.75">
      <c r="A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</row>
    <row r="793" spans="1:37" ht="12.75">
      <c r="A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</row>
    <row r="794" spans="1:37" ht="12.75">
      <c r="A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</row>
    <row r="795" spans="1:37" ht="12.75">
      <c r="A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</row>
    <row r="796" spans="1:37" ht="12.75">
      <c r="A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</row>
    <row r="797" spans="1:37" ht="12.75">
      <c r="A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</row>
    <row r="798" spans="1:37" ht="12.75">
      <c r="A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</row>
    <row r="799" spans="1:37" ht="12.75">
      <c r="A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</row>
    <row r="800" spans="1:37" ht="12.75">
      <c r="A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</row>
    <row r="801" spans="1:37" ht="12.75">
      <c r="A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</row>
    <row r="802" spans="1:37" ht="12.75">
      <c r="A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</row>
    <row r="803" spans="1:37" ht="12.75">
      <c r="A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</row>
    <row r="804" spans="1:37" ht="12.75">
      <c r="A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</row>
    <row r="805" spans="1:37" ht="12.75">
      <c r="A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</row>
    <row r="806" spans="1:37" ht="12.75">
      <c r="A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</row>
    <row r="807" spans="1:37" ht="12.75">
      <c r="A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</row>
    <row r="808" spans="1:37" ht="12.75">
      <c r="A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</row>
    <row r="809" spans="1:37" ht="12.75">
      <c r="A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</row>
    <row r="810" spans="1:37" ht="12.75">
      <c r="A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</row>
    <row r="811" spans="1:37" ht="12.75">
      <c r="A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</row>
    <row r="812" spans="1:37" ht="12.75">
      <c r="A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</row>
    <row r="813" spans="1:37" ht="12.75">
      <c r="A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</row>
    <row r="814" spans="1:37" ht="12.75">
      <c r="A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</row>
    <row r="815" spans="1:37" ht="12.75">
      <c r="A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</row>
    <row r="816" spans="1:37" ht="12.75">
      <c r="A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</row>
    <row r="817" spans="1:37" ht="12.75">
      <c r="A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</row>
    <row r="818" spans="1:37" ht="12.75">
      <c r="A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</row>
    <row r="819" spans="1:37" ht="12.75">
      <c r="A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</row>
    <row r="820" spans="1:37" ht="12.75">
      <c r="A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</row>
    <row r="821" spans="1:37" ht="12.75">
      <c r="A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</row>
    <row r="822" spans="1:37" ht="12.75">
      <c r="A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</row>
    <row r="823" spans="1:37" ht="12.75">
      <c r="A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</row>
    <row r="824" spans="1:37" ht="12.75">
      <c r="A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</row>
    <row r="825" spans="1:37" ht="12.75">
      <c r="A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</row>
    <row r="826" spans="1:37" ht="12.75">
      <c r="A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</row>
    <row r="827" spans="1:37" ht="12.75">
      <c r="A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</row>
    <row r="828" spans="1:37" ht="12.75">
      <c r="A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</row>
    <row r="829" spans="1:37" ht="12.75">
      <c r="A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</row>
    <row r="830" spans="1:37" ht="12.75">
      <c r="A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</row>
    <row r="831" spans="1:37" ht="12.75">
      <c r="A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</row>
    <row r="832" spans="1:37" ht="12.75">
      <c r="A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</row>
    <row r="833" spans="1:37" ht="12.75">
      <c r="A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</row>
    <row r="834" spans="1:37" ht="12.75">
      <c r="A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</row>
    <row r="835" spans="1:37" ht="12.75">
      <c r="A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</row>
    <row r="836" spans="1:37" ht="12.75">
      <c r="A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</row>
    <row r="837" spans="1:37" ht="12.75">
      <c r="A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</row>
    <row r="838" spans="1:37" ht="12.75">
      <c r="A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</row>
    <row r="839" spans="1:37" ht="12.75">
      <c r="A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</row>
    <row r="840" spans="1:37" ht="12.75">
      <c r="A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</row>
    <row r="841" spans="1:37" ht="12.75">
      <c r="A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</row>
    <row r="842" spans="1:37" ht="12.75">
      <c r="A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</row>
    <row r="843" spans="1:37" ht="12.75">
      <c r="A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</row>
    <row r="844" spans="1:37" ht="12.75">
      <c r="A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</row>
    <row r="845" spans="1:37" ht="12.75">
      <c r="A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</row>
    <row r="846" spans="1:37" ht="12.75">
      <c r="A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</row>
    <row r="847" spans="1:37" ht="12.75">
      <c r="A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</row>
    <row r="848" spans="1:37" ht="12.75">
      <c r="A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</row>
    <row r="849" spans="1:37" ht="12.75">
      <c r="A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</row>
    <row r="850" spans="1:37" ht="12.75">
      <c r="A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</row>
    <row r="851" spans="1:37" ht="12.75">
      <c r="A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</row>
    <row r="852" spans="1:37" ht="12.75">
      <c r="A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</row>
    <row r="853" spans="1:37" ht="12.75">
      <c r="A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</row>
    <row r="854" spans="1:37" ht="12.75">
      <c r="A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</row>
    <row r="855" spans="1:37" ht="12.75">
      <c r="A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</row>
    <row r="856" spans="1:37" ht="12.75">
      <c r="A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</row>
    <row r="857" spans="1:37" ht="12.75">
      <c r="A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</row>
    <row r="858" spans="1:37" ht="12.75">
      <c r="A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</row>
    <row r="859" spans="1:37" ht="12.75">
      <c r="A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</row>
    <row r="860" spans="1:37" ht="12.75">
      <c r="A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</row>
    <row r="861" spans="1:37" ht="12.75">
      <c r="A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</row>
    <row r="862" spans="1:37" ht="12.75">
      <c r="A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</row>
    <row r="863" spans="1:37" ht="12.75">
      <c r="A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</row>
    <row r="864" spans="1:37" ht="12.75">
      <c r="A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</row>
    <row r="865" spans="1:37" ht="12.75">
      <c r="A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</row>
    <row r="866" spans="1:37" ht="12.75">
      <c r="A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</row>
    <row r="867" spans="1:37" ht="12.75">
      <c r="A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</row>
    <row r="868" spans="1:37" ht="12.75">
      <c r="A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</row>
    <row r="869" spans="1:37" ht="12.75">
      <c r="A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</row>
    <row r="870" spans="1:37" ht="12.75">
      <c r="A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</row>
    <row r="871" spans="1:37" ht="12.75">
      <c r="A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</row>
    <row r="872" spans="1:37" ht="12.75">
      <c r="A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</row>
    <row r="873" spans="1:37" ht="12.75">
      <c r="A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</row>
    <row r="874" spans="1:37" ht="12.75">
      <c r="A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</row>
    <row r="875" spans="1:37" ht="12.75">
      <c r="A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</row>
    <row r="876" spans="1:37" ht="12.75">
      <c r="A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</row>
    <row r="877" spans="1:37" ht="12.75">
      <c r="A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</row>
    <row r="878" spans="1:37" ht="12.75">
      <c r="A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</row>
    <row r="879" spans="1:37" ht="12.75">
      <c r="A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</row>
    <row r="880" spans="1:37" ht="12.75">
      <c r="A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</row>
    <row r="881" spans="1:37" ht="12.75">
      <c r="A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</row>
    <row r="882" spans="1:37" ht="12.75">
      <c r="A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</row>
    <row r="883" spans="1:37" ht="12.75">
      <c r="A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</row>
    <row r="884" spans="1:37" ht="12.75">
      <c r="A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</row>
    <row r="885" spans="1:37" ht="12.75">
      <c r="A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</row>
    <row r="886" spans="1:37" ht="12.75">
      <c r="A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</row>
    <row r="887" spans="1:37" ht="12.75">
      <c r="A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</row>
    <row r="888" spans="1:37" ht="12.75">
      <c r="A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</row>
    <row r="889" spans="1:37" ht="12.75">
      <c r="A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</row>
    <row r="890" spans="1:37" ht="12.75">
      <c r="A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</row>
    <row r="891" spans="1:37" ht="12.75">
      <c r="A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</row>
    <row r="892" spans="1:37" ht="12.75">
      <c r="A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</row>
    <row r="893" spans="1:37" ht="12.75">
      <c r="A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</row>
    <row r="894" spans="1:37" ht="12.75">
      <c r="A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</row>
    <row r="895" spans="1:37" ht="12.75">
      <c r="A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</row>
    <row r="896" spans="1:37" ht="12.75">
      <c r="A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</row>
    <row r="897" spans="1:37" ht="12.75">
      <c r="A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</row>
    <row r="898" spans="1:37" ht="12.75">
      <c r="A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</row>
    <row r="899" spans="1:37" ht="12.75">
      <c r="A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</row>
    <row r="900" spans="1:37" ht="12.75">
      <c r="A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</row>
    <row r="901" spans="1:37" ht="12.75">
      <c r="A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</row>
    <row r="902" spans="1:37" ht="12.75">
      <c r="A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</row>
    <row r="903" spans="1:37" ht="12.75">
      <c r="A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</row>
    <row r="904" spans="1:37" ht="12.75">
      <c r="A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</row>
    <row r="905" spans="1:37" ht="12.75">
      <c r="A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</row>
    <row r="906" spans="1:37" ht="12.75">
      <c r="A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</row>
    <row r="907" spans="1:37" ht="12.75">
      <c r="A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</row>
    <row r="908" spans="1:37" ht="12.75">
      <c r="A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</row>
    <row r="909" spans="1:37" ht="12.75">
      <c r="A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</row>
    <row r="910" spans="1:37" ht="12.75">
      <c r="A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</row>
    <row r="911" spans="1:37" ht="12.75">
      <c r="A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</row>
    <row r="912" spans="1:37" ht="12.75">
      <c r="A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</row>
    <row r="913" spans="1:37" ht="12.75">
      <c r="A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</row>
    <row r="914" spans="1:37" ht="12.75">
      <c r="A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</row>
    <row r="915" spans="1:37" ht="12.75">
      <c r="A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</row>
    <row r="916" spans="1:37" ht="12.75">
      <c r="A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</row>
    <row r="917" spans="1:37" ht="12.75">
      <c r="A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</row>
    <row r="918" spans="1:37" ht="12.75">
      <c r="A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</row>
    <row r="919" spans="1:37" ht="12.75">
      <c r="A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</row>
    <row r="920" spans="1:37" ht="12.75">
      <c r="A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</row>
    <row r="921" spans="1:37" ht="12.75">
      <c r="A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</row>
    <row r="922" spans="1:37" ht="12.75">
      <c r="A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</row>
    <row r="923" spans="1:37" ht="12.75">
      <c r="A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</row>
    <row r="924" spans="1:37" ht="12.75">
      <c r="A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</row>
    <row r="925" spans="1:37" ht="12.75">
      <c r="A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</row>
    <row r="926" spans="1:37" ht="12.75">
      <c r="A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</row>
    <row r="927" spans="1:37" ht="12.75">
      <c r="A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</row>
    <row r="928" spans="1:37" ht="12.75">
      <c r="A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</row>
    <row r="929" spans="1:37" ht="12.75">
      <c r="A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</row>
    <row r="930" spans="1:37" ht="12.75">
      <c r="A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</row>
    <row r="931" spans="1:37" ht="12.75">
      <c r="A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</row>
    <row r="932" spans="1:37" ht="12.75">
      <c r="A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</row>
    <row r="933" spans="1:37" ht="12.75">
      <c r="A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</row>
    <row r="934" spans="1:37" ht="12.75">
      <c r="A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</row>
    <row r="935" spans="1:37" ht="12.75">
      <c r="A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</row>
    <row r="936" spans="1:37" ht="12.75">
      <c r="A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</row>
    <row r="937" spans="1:37" ht="12.75">
      <c r="A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</row>
    <row r="938" spans="1:37" ht="12.75">
      <c r="A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</row>
    <row r="939" spans="1:37" ht="12.75">
      <c r="A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</row>
    <row r="940" spans="1:37" ht="12.75">
      <c r="A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</row>
    <row r="941" spans="1:37" ht="12.75">
      <c r="A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</row>
    <row r="942" spans="1:37" ht="12.75">
      <c r="A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</row>
    <row r="943" spans="1:37" ht="12.75">
      <c r="A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</row>
    <row r="944" spans="1:37" ht="12.75">
      <c r="A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</row>
    <row r="945" spans="1:37" ht="12.75">
      <c r="A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</row>
    <row r="946" spans="1:37" ht="12.75">
      <c r="A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</row>
    <row r="947" spans="1:37" ht="12.75">
      <c r="A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</row>
    <row r="948" spans="1:37" ht="12.75">
      <c r="A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</row>
    <row r="949" spans="1:37" ht="12.75">
      <c r="A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</row>
    <row r="950" spans="1:37" ht="12.75">
      <c r="A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</row>
    <row r="951" spans="1:37" ht="12.75">
      <c r="A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</row>
    <row r="952" spans="1:37" ht="12.75">
      <c r="A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</row>
    <row r="953" spans="1:37" ht="12.75">
      <c r="A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</row>
    <row r="954" spans="1:37" ht="12.75">
      <c r="A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</row>
    <row r="955" spans="1:37" ht="12.75">
      <c r="A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</row>
    <row r="956" spans="1:37" ht="12.75">
      <c r="A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</row>
    <row r="957" spans="1:37" ht="12.75">
      <c r="A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</row>
    <row r="958" spans="1:37" ht="12.75">
      <c r="A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</row>
    <row r="959" spans="1:37" ht="12.75">
      <c r="A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</row>
    <row r="960" spans="1:37" ht="12.75">
      <c r="A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</row>
    <row r="961" spans="1:37" ht="12.75">
      <c r="A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</row>
    <row r="962" spans="1:37" ht="12.75">
      <c r="A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</row>
    <row r="963" spans="1:37" ht="12.75">
      <c r="A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</row>
    <row r="964" spans="1:37" ht="12.75">
      <c r="A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</row>
    <row r="965" spans="1:37" ht="12.75">
      <c r="A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</row>
    <row r="966" spans="1:37" ht="12.75">
      <c r="A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</row>
    <row r="967" spans="1:37" ht="12.75">
      <c r="A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</row>
    <row r="968" spans="1:37" ht="12.75">
      <c r="A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</row>
    <row r="969" spans="1:37" ht="12.75">
      <c r="A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</row>
    <row r="970" spans="1:37" ht="12.75">
      <c r="A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</row>
    <row r="971" spans="1:37" ht="12.75">
      <c r="A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</row>
    <row r="972" spans="1:37" ht="12.75">
      <c r="A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</row>
    <row r="973" spans="1:37" ht="12.75">
      <c r="A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</row>
    <row r="974" spans="1:37" ht="12.75">
      <c r="A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</row>
    <row r="975" spans="1:37" ht="12.75">
      <c r="A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</row>
    <row r="976" spans="1:37" ht="12.75">
      <c r="A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</row>
    <row r="977" spans="1:37" ht="12.75">
      <c r="A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</row>
    <row r="978" spans="1:37" ht="12.75">
      <c r="A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</row>
    <row r="979" spans="1:37" ht="12.75">
      <c r="A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</row>
    <row r="980" spans="1:37" ht="12.75">
      <c r="A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</row>
    <row r="981" spans="1:37" ht="12.75">
      <c r="A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</row>
    <row r="982" spans="1:37" ht="12.75">
      <c r="A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</row>
    <row r="983" spans="1:37" ht="12.75">
      <c r="A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</row>
    <row r="984" spans="1:37" ht="12.75">
      <c r="A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</row>
    <row r="985" spans="1:37" ht="12.75">
      <c r="A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</row>
    <row r="986" spans="1:37" ht="12.75">
      <c r="A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</row>
    <row r="987" spans="1:37" ht="12.75">
      <c r="A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</row>
    <row r="988" spans="1:37" ht="12.75">
      <c r="A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</row>
    <row r="989" spans="1:37" ht="12.75">
      <c r="A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</row>
    <row r="990" spans="1:37" ht="12.75">
      <c r="A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</row>
    <row r="991" spans="1:37" ht="12.75">
      <c r="A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</row>
    <row r="992" spans="1:37" ht="12.75">
      <c r="A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</row>
    <row r="993" spans="1:37" ht="12.75">
      <c r="A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</row>
    <row r="994" spans="1:37" ht="12.75">
      <c r="A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</row>
    <row r="995" spans="1:37" ht="12.75">
      <c r="A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</row>
    <row r="996" spans="1:37" ht="12.75">
      <c r="A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</row>
    <row r="997" spans="1:37" ht="12.75">
      <c r="A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</row>
    <row r="998" spans="1:37" ht="12.75">
      <c r="A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</row>
    <row r="999" spans="1:37" ht="12.75">
      <c r="A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</row>
    <row r="1000" spans="1:37" ht="12.75">
      <c r="A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</row>
    <row r="1001" spans="1:37" ht="12.75">
      <c r="A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</row>
    <row r="1002" spans="1:37" ht="12.75">
      <c r="A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</row>
    <row r="1003" spans="1:37" ht="12.75">
      <c r="A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</row>
    <row r="1004" spans="1:37" ht="12.75">
      <c r="A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</row>
    <row r="1005" spans="1:37" ht="12.75">
      <c r="A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</row>
    <row r="1006" spans="1:37" ht="12.75">
      <c r="A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</row>
    <row r="1007" spans="1:37" ht="12.75">
      <c r="A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</row>
    <row r="1008" spans="1:37" ht="12.75">
      <c r="A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</row>
    <row r="1009" spans="1:37" ht="12.75">
      <c r="A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</row>
    <row r="1010" spans="1:37" ht="12.75">
      <c r="A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</row>
    <row r="1011" spans="1:37" ht="12.75">
      <c r="A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</row>
    <row r="1012" spans="1:37" ht="12.75">
      <c r="A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</row>
    <row r="1013" spans="1:37" ht="12.75">
      <c r="A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EDS_Petrogal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EDS_Petrogal</dc:creator>
  <cp:keywords/>
  <dc:description/>
  <cp:lastModifiedBy>Margarida Vaz Pato</cp:lastModifiedBy>
  <cp:lastPrinted>2013-11-22T12:01:17Z</cp:lastPrinted>
  <dcterms:created xsi:type="dcterms:W3CDTF">2004-03-24T10:58:28Z</dcterms:created>
  <dcterms:modified xsi:type="dcterms:W3CDTF">2018-03-15T10:51:56Z</dcterms:modified>
  <cp:category/>
  <cp:version/>
  <cp:contentType/>
  <cp:contentStatus/>
</cp:coreProperties>
</file>